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Položky!$A$1:$G$74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73" i="3"/>
  <c r="BD73" i="3"/>
  <c r="BC73" i="3"/>
  <c r="BB73" i="3"/>
  <c r="BA73" i="3"/>
  <c r="G73" i="3"/>
  <c r="B15" i="2"/>
  <c r="A15" i="2"/>
  <c r="BE74" i="3"/>
  <c r="I15" i="2" s="1"/>
  <c r="BD74" i="3"/>
  <c r="H15" i="2" s="1"/>
  <c r="BC74" i="3"/>
  <c r="G15" i="2" s="1"/>
  <c r="BB74" i="3"/>
  <c r="F15" i="2" s="1"/>
  <c r="BA74" i="3"/>
  <c r="E15" i="2" s="1"/>
  <c r="G74" i="3"/>
  <c r="C74" i="3"/>
  <c r="BE70" i="3"/>
  <c r="BD70" i="3"/>
  <c r="BD71" i="3" s="1"/>
  <c r="H14" i="2" s="1"/>
  <c r="BC70" i="3"/>
  <c r="BB70" i="3"/>
  <c r="BB71" i="3" s="1"/>
  <c r="F14" i="2" s="1"/>
  <c r="G70" i="3"/>
  <c r="BA70" i="3" s="1"/>
  <c r="BA71" i="3" s="1"/>
  <c r="E14" i="2" s="1"/>
  <c r="B14" i="2"/>
  <c r="A14" i="2"/>
  <c r="BE71" i="3"/>
  <c r="I14" i="2" s="1"/>
  <c r="BC71" i="3"/>
  <c r="G14" i="2" s="1"/>
  <c r="C71" i="3"/>
  <c r="BE67" i="3"/>
  <c r="BD67" i="3"/>
  <c r="BD68" i="3" s="1"/>
  <c r="H13" i="2" s="1"/>
  <c r="BC67" i="3"/>
  <c r="BB67" i="3"/>
  <c r="BB68" i="3" s="1"/>
  <c r="F13" i="2" s="1"/>
  <c r="G67" i="3"/>
  <c r="BA67" i="3" s="1"/>
  <c r="BA68" i="3" s="1"/>
  <c r="E13" i="2" s="1"/>
  <c r="B13" i="2"/>
  <c r="A13" i="2"/>
  <c r="BE68" i="3"/>
  <c r="I13" i="2" s="1"/>
  <c r="BC68" i="3"/>
  <c r="G13" i="2" s="1"/>
  <c r="C68" i="3"/>
  <c r="BE63" i="3"/>
  <c r="BD63" i="3"/>
  <c r="BC63" i="3"/>
  <c r="BB63" i="3"/>
  <c r="G63" i="3"/>
  <c r="BA63" i="3" s="1"/>
  <c r="BE61" i="3"/>
  <c r="BD61" i="3"/>
  <c r="BC61" i="3"/>
  <c r="BB61" i="3"/>
  <c r="G61" i="3"/>
  <c r="BA61" i="3" s="1"/>
  <c r="BE58" i="3"/>
  <c r="BD58" i="3"/>
  <c r="BD65" i="3" s="1"/>
  <c r="H12" i="2" s="1"/>
  <c r="BC58" i="3"/>
  <c r="BB58" i="3"/>
  <c r="BB65" i="3" s="1"/>
  <c r="F12" i="2" s="1"/>
  <c r="G58" i="3"/>
  <c r="BA58" i="3" s="1"/>
  <c r="BA65" i="3" s="1"/>
  <c r="E12" i="2" s="1"/>
  <c r="B12" i="2"/>
  <c r="A12" i="2"/>
  <c r="BE65" i="3"/>
  <c r="I12" i="2" s="1"/>
  <c r="BC65" i="3"/>
  <c r="G12" i="2" s="1"/>
  <c r="C65" i="3"/>
  <c r="BE55" i="3"/>
  <c r="BD55" i="3"/>
  <c r="BD56" i="3" s="1"/>
  <c r="H11" i="2" s="1"/>
  <c r="BC55" i="3"/>
  <c r="BB55" i="3"/>
  <c r="BB56" i="3" s="1"/>
  <c r="F11" i="2" s="1"/>
  <c r="G55" i="3"/>
  <c r="BA55" i="3" s="1"/>
  <c r="BA56" i="3" s="1"/>
  <c r="E11" i="2" s="1"/>
  <c r="B11" i="2"/>
  <c r="A11" i="2"/>
  <c r="BE56" i="3"/>
  <c r="I11" i="2" s="1"/>
  <c r="BC56" i="3"/>
  <c r="G11" i="2" s="1"/>
  <c r="C56" i="3"/>
  <c r="BE51" i="3"/>
  <c r="BD51" i="3"/>
  <c r="BC51" i="3"/>
  <c r="BB51" i="3"/>
  <c r="G51" i="3"/>
  <c r="BA51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3" i="3"/>
  <c r="BD43" i="3"/>
  <c r="BD53" i="3" s="1"/>
  <c r="H10" i="2" s="1"/>
  <c r="BC43" i="3"/>
  <c r="BB43" i="3"/>
  <c r="BB53" i="3" s="1"/>
  <c r="F10" i="2" s="1"/>
  <c r="G43" i="3"/>
  <c r="BA43" i="3" s="1"/>
  <c r="BA53" i="3" s="1"/>
  <c r="E10" i="2" s="1"/>
  <c r="B10" i="2"/>
  <c r="A10" i="2"/>
  <c r="BE53" i="3"/>
  <c r="I10" i="2" s="1"/>
  <c r="BC53" i="3"/>
  <c r="G10" i="2" s="1"/>
  <c r="C53" i="3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E25" i="3"/>
  <c r="BD25" i="3"/>
  <c r="BC25" i="3"/>
  <c r="BB25" i="3"/>
  <c r="G25" i="3"/>
  <c r="B9" i="2"/>
  <c r="A9" i="2"/>
  <c r="BE41" i="3"/>
  <c r="I9" i="2" s="1"/>
  <c r="BC41" i="3"/>
  <c r="G9" i="2" s="1"/>
  <c r="C41" i="3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2" i="3"/>
  <c r="BD12" i="3"/>
  <c r="BC12" i="3"/>
  <c r="BB12" i="3"/>
  <c r="G12" i="3"/>
  <c r="B8" i="2"/>
  <c r="A8" i="2"/>
  <c r="BE23" i="3"/>
  <c r="I8" i="2" s="1"/>
  <c r="BC23" i="3"/>
  <c r="G8" i="2" s="1"/>
  <c r="C23" i="3"/>
  <c r="BE8" i="3"/>
  <c r="BD8" i="3"/>
  <c r="BC8" i="3"/>
  <c r="BB8" i="3"/>
  <c r="G8" i="3"/>
  <c r="BA8" i="3" s="1"/>
  <c r="I7" i="2"/>
  <c r="I16" i="2" s="1"/>
  <c r="G7" i="2"/>
  <c r="G16" i="2" s="1"/>
  <c r="E7" i="2"/>
  <c r="B7" i="2"/>
  <c r="A7" i="2"/>
  <c r="BE10" i="3"/>
  <c r="BD10" i="3"/>
  <c r="H7" i="2" s="1"/>
  <c r="BC10" i="3"/>
  <c r="BB10" i="3"/>
  <c r="F7" i="2" s="1"/>
  <c r="BA10" i="3"/>
  <c r="G10" i="3"/>
  <c r="C10" i="3"/>
  <c r="E4" i="3"/>
  <c r="C4" i="3"/>
  <c r="F3" i="3"/>
  <c r="C3" i="3"/>
  <c r="C2" i="2"/>
  <c r="C1" i="2"/>
  <c r="C33" i="1"/>
  <c r="F33" i="1" s="1"/>
  <c r="C31" i="1"/>
  <c r="C21" i="1"/>
  <c r="C18" i="1"/>
  <c r="C9" i="1"/>
  <c r="G7" i="1"/>
  <c r="D2" i="1"/>
  <c r="C2" i="1"/>
  <c r="BB23" i="3" l="1"/>
  <c r="F8" i="2" s="1"/>
  <c r="F16" i="2" s="1"/>
  <c r="C16" i="1" s="1"/>
  <c r="BD23" i="3"/>
  <c r="H8" i="2" s="1"/>
  <c r="H16" i="2" s="1"/>
  <c r="C17" i="1" s="1"/>
  <c r="BB41" i="3"/>
  <c r="F9" i="2" s="1"/>
  <c r="BD41" i="3"/>
  <c r="H9" i="2" s="1"/>
  <c r="BA12" i="3"/>
  <c r="BA23" i="3" s="1"/>
  <c r="E8" i="2" s="1"/>
  <c r="E16" i="2" s="1"/>
  <c r="G23" i="3"/>
  <c r="BA25" i="3"/>
  <c r="BA41" i="3" s="1"/>
  <c r="E9" i="2" s="1"/>
  <c r="G41" i="3"/>
  <c r="G53" i="3"/>
  <c r="G56" i="3"/>
  <c r="G65" i="3"/>
  <c r="G68" i="3"/>
  <c r="G71" i="3"/>
  <c r="G28" i="2" l="1"/>
  <c r="I28" i="2" s="1"/>
  <c r="G27" i="2"/>
  <c r="I27" i="2" s="1"/>
  <c r="G21" i="1" s="1"/>
  <c r="G26" i="2"/>
  <c r="I26" i="2" s="1"/>
  <c r="G20" i="1" s="1"/>
  <c r="G25" i="2"/>
  <c r="I25" i="2" s="1"/>
  <c r="G19" i="1" s="1"/>
  <c r="G24" i="2"/>
  <c r="I24" i="2" s="1"/>
  <c r="G18" i="1" s="1"/>
  <c r="G23" i="2"/>
  <c r="I23" i="2" s="1"/>
  <c r="G17" i="1" s="1"/>
  <c r="G22" i="2"/>
  <c r="I22" i="2" s="1"/>
  <c r="G16" i="1" s="1"/>
  <c r="G21" i="2"/>
  <c r="I21" i="2" s="1"/>
  <c r="C15" i="1"/>
  <c r="C19" i="1" s="1"/>
  <c r="C22" i="1" s="1"/>
  <c r="H29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<sst xmlns="http://schemas.openxmlformats.org/spreadsheetml/2006/main" count="278" uniqueCount="191">
  <si>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</si>
  <si>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</si>
  <si>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</si>
  <si>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</si>
  <si>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</si>
  <si>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</si>
  <si>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</si>
  <si>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</si>
  <si>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</si>
  <si>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</si>
  <si>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</si>
  <si>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</si>
  <si>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</si>
  <si>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</si>
  <si>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</si>
  <si>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</si>
  <si>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</si>
  <si>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</si>
  <si>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</si>
  <si>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</si>
  <si>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</si>
  <si>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</si>
  <si>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</si>
  <si>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</si>
  <si>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</si>
  <si>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</si>
  <si>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</si>
  <si>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</si>
  <si>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</si>
  <si>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</si>
  <si>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</si>
  <si>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</si>
  <si>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</si>
  <si>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</si>
  <si>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</si>
  <si>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</si>
  <si>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</si>
  <si>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</si>
  <si>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</si>
  <si>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</si>
  <si>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</si>
  <si>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</si>
  <si>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</si>
  <si>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</si>
  <si>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</si>
  <si>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</si>
  <si>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</si>
  <si>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</si>
  <si>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</si>
  <si>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</si>
  <si>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</si>
  <si>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</si>
  <si>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</si>
  <si>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</si>
  <si>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</si>
  <si>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Kč</t>
  </si>
  <si>
    <t>%</t>
  </si>
  <si>
    <t>Základna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</si>
  <si>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</si>
  <si>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</si>
  <si>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</si>
  <si>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</si>
  <si>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</si>
  <si>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</si>
  <si>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</si>
  <si>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</si>
  <si>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</si>
  <si>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</si>
  <si>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</si>
  <si>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</si>
  <si>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</si>
  <si>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</si>
  <si>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E5230/01/8</t>
  </si>
  <si>
    <t>Brno,Kraví hora - doplnění cestní sítě</t>
  </si>
  <si>
    <t>SO</t>
  </si>
  <si>
    <t>obnova a doplnění cestní sítě</t>
  </si>
  <si>
    <t>úsek "H" odvodnění komunikace</t>
  </si>
  <si>
    <t>0</t>
  </si>
  <si>
    <t>Přípravné a pomocné práce</t>
  </si>
  <si>
    <t>110001112U00</t>
  </si>
  <si>
    <t>Vytýčení inženýrských sití (podle požadavků správců inženýrských sítí)</t>
  </si>
  <si>
    <t>kpl</t>
  </si>
  <si>
    <t>vytýčení rozsahu stavby v délce 114 m:1</t>
  </si>
  <si>
    <t>139601103T00</t>
  </si>
  <si>
    <t xml:space="preserve">Ruční výkop jam, rýh a šachet v hornině tř. 4-5 </t>
  </si>
  <si>
    <t>m3</t>
  </si>
  <si>
    <t>výkop pro vsakovací drenáž:1,2*0,3*114</t>
  </si>
  <si>
    <t>výkop pro vsakovací prohlubně:6,4*0,8*0,9*13</t>
  </si>
  <si>
    <t>162201101R00</t>
  </si>
  <si>
    <t xml:space="preserve">Vodorovné přemístění výkopku z hor.1-4 do 20 m </t>
  </si>
  <si>
    <t>100,94</t>
  </si>
  <si>
    <t>162701104R00</t>
  </si>
  <si>
    <t xml:space="preserve">Vodorovné přemístění výkopku z hor.1-4 do 9000 m </t>
  </si>
  <si>
    <t>ponechat na dosyp  5 m3:100,94-5</t>
  </si>
  <si>
    <t>171201201RT1</t>
  </si>
  <si>
    <t>Uložení sypaniny na skládku včetně poplatku za skládku</t>
  </si>
  <si>
    <t>174101101R00</t>
  </si>
  <si>
    <t>Zásyp jam, rýh, šachet se zhutněním zpětný dosyp zeminou</t>
  </si>
  <si>
    <t>zemina zpět:5</t>
  </si>
  <si>
    <t>181301105R00</t>
  </si>
  <si>
    <t>Rozprostření tříděné zemniny tl. 25-30 cm,do 500m2 doplnění</t>
  </si>
  <si>
    <t>m2</t>
  </si>
  <si>
    <t>14</t>
  </si>
  <si>
    <t>Výsadba půdokryvných rostlin</t>
  </si>
  <si>
    <t>183101111R00</t>
  </si>
  <si>
    <t xml:space="preserve">Hloub. jamek bez výměny půdy do 0,01 m3, svah 1:5 </t>
  </si>
  <si>
    <t>kus</t>
  </si>
  <si>
    <t>114*2*5</t>
  </si>
  <si>
    <t>184102110R00</t>
  </si>
  <si>
    <t>Výsadba rostlin s balem D do 10 cm, vč dodávky půdokryvných rostlin</t>
  </si>
  <si>
    <t>228*5</t>
  </si>
  <si>
    <t>184921094R0R</t>
  </si>
  <si>
    <t xml:space="preserve">Mulčování rostlin tl. do 0,1 m, svah do 1:5 </t>
  </si>
  <si>
    <t>114*2</t>
  </si>
  <si>
    <t>185804311R00</t>
  </si>
  <si>
    <t xml:space="preserve">Zalití rostlin vodou plochy do 20 m2 </t>
  </si>
  <si>
    <t>3l/rostlina:1140*0,003</t>
  </si>
  <si>
    <t>185851111R00</t>
  </si>
  <si>
    <t xml:space="preserve">Dovoz vody pro zálivku rostlin do 6 km </t>
  </si>
  <si>
    <t>184004722R00</t>
  </si>
  <si>
    <t xml:space="preserve">Dodávka hnojivé tablety k výsadbě </t>
  </si>
  <si>
    <t>0,5 ks /rostlina:1140*0,5</t>
  </si>
  <si>
    <t>184004724R00</t>
  </si>
  <si>
    <t xml:space="preserve">půdní kondicioner  keře </t>
  </si>
  <si>
    <t>kg</t>
  </si>
  <si>
    <t>0,03 kg/rostlina:1140*0,03</t>
  </si>
  <si>
    <t>185100101RR</t>
  </si>
  <si>
    <t xml:space="preserve">Údržba rostlin po dobu 24 měsíců </t>
  </si>
  <si>
    <t>10391100</t>
  </si>
  <si>
    <t>Kůra mulčovací VL</t>
  </si>
  <si>
    <t>228*0,05</t>
  </si>
  <si>
    <t>18</t>
  </si>
  <si>
    <t>Zatravnění</t>
  </si>
  <si>
    <t>111211100U0R</t>
  </si>
  <si>
    <t>Pokos nově založeného trávníku s odvozem pokosené hmoty 2x</t>
  </si>
  <si>
    <t>60*2</t>
  </si>
  <si>
    <t>180401213R0E</t>
  </si>
  <si>
    <t>Založení trávníku lučního výsevem v rovině a svahu do 1:5</t>
  </si>
  <si>
    <t>183403153R00</t>
  </si>
  <si>
    <t xml:space="preserve">Obdělání půdy hrabáním, v rovině a svahu do 1:5 </t>
  </si>
  <si>
    <t>183403161R00</t>
  </si>
  <si>
    <t xml:space="preserve">Obdělání půdy válením, v rovině a svahu do 1:5 </t>
  </si>
  <si>
    <t>1811001R0RT</t>
  </si>
  <si>
    <t xml:space="preserve">Údržba trávníku po dobu 12 měsíců vč.6 pokosů </t>
  </si>
  <si>
    <t>005724001</t>
  </si>
  <si>
    <t>Směs travní parková 30g/m2</t>
  </si>
  <si>
    <t>60*0,03</t>
  </si>
  <si>
    <t>58322T23</t>
  </si>
  <si>
    <t>Materiál pro dosyp-tříděná zemina,ornice vč.dovozu(doplnění)</t>
  </si>
  <si>
    <t>60*0,3</t>
  </si>
  <si>
    <t>181</t>
  </si>
  <si>
    <t>Sadové úpravy</t>
  </si>
  <si>
    <t>181 R.pol.01</t>
  </si>
  <si>
    <t xml:space="preserve">Vegetační úpravy </t>
  </si>
  <si>
    <t>46</t>
  </si>
  <si>
    <t>Zpevněné plochy</t>
  </si>
  <si>
    <t>271532211U00</t>
  </si>
  <si>
    <t>Násyp podklad kamenivo hrubé 32-63mm,hutněno +výplň vsakovací jámy</t>
  </si>
  <si>
    <t>výplň vsakovací pruhlubně hutněno po 30 cm:59,9</t>
  </si>
  <si>
    <t>271532212U00</t>
  </si>
  <si>
    <t>Násyp  kamenivo hrubé 16-32mm vsakovací drenáž - hutněno</t>
  </si>
  <si>
    <t>41,04</t>
  </si>
  <si>
    <t>693106581</t>
  </si>
  <si>
    <t>Ochranná geotextilie  vč uložení</t>
  </si>
  <si>
    <t>114*4</t>
  </si>
  <si>
    <t>95</t>
  </si>
  <si>
    <t>Dokončovací konstrukce na pozemních stavbách</t>
  </si>
  <si>
    <t>952901411R00</t>
  </si>
  <si>
    <t>Vyčištění ploch po ukončení prací vč.příjezdových cest</t>
  </si>
  <si>
    <t>99</t>
  </si>
  <si>
    <t>Staveništní přesun hmot</t>
  </si>
  <si>
    <t>998222012R00</t>
  </si>
  <si>
    <t xml:space="preserve">Přesun hmot, zpevněné plochy, kryt z kameniva </t>
  </si>
  <si>
    <t>t</t>
  </si>
  <si>
    <t>D96</t>
  </si>
  <si>
    <t>Přesuny suti a vybouraných hmot</t>
  </si>
  <si>
    <t>979081111R00</t>
  </si>
  <si>
    <t>Likvidace drobného odpadu po ukončení prací vč.poplatku za skládku</t>
  </si>
  <si>
    <t>Vedlejší náklady</t>
  </si>
  <si>
    <t>Zařízení staveniště,provoz ,likvidace</t>
  </si>
  <si>
    <t>Zábory,ochrana území prací,poplatky</t>
  </si>
  <si>
    <t>Autorská činnost a stavební dozor</t>
  </si>
  <si>
    <t>iženýrská a koordinační činnost</t>
  </si>
  <si>
    <t>ostatní náklady</t>
  </si>
  <si>
    <t>vyhotovení dokumentace skutečného provedení</t>
  </si>
  <si>
    <t>Geodetické práce-náklady na geodet.zaměření</t>
  </si>
  <si>
    <t>MČ Brno - střed</t>
  </si>
  <si>
    <t>ing.Ivan Zbořil</t>
  </si>
  <si>
    <t>Vedlejší a ostatní náklady</t>
  </si>
  <si>
    <t>Celkem</t>
  </si>
  <si>
    <t>Geodet.práce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</si>
</sst>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4" fillId="0" borderId="27" xfId="0" applyFont="1" applyBorder="1"/>
    <xf numFmtId="0" fontId="4" fillId="0" borderId="2" xfId="0" applyFont="1" applyBorder="1"/>
    <xf numFmtId="0" fontId="4" fillId="0" borderId="28" xfId="0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23" sqref="D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E5230/01/8</v>
      </c>
      <c r="D2" s="5" t="str">
        <f>Rekapitulace!G2</f>
        <v>úsek "H" odvodnění komunikace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74</v>
      </c>
      <c r="B5" s="16"/>
      <c r="C5" s="17" t="s">
        <v>75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72</v>
      </c>
      <c r="B7" s="24"/>
      <c r="C7" s="25" t="s">
        <v>73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 t="s">
        <v>187</v>
      </c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 t="str">
        <f>Projektant</f>
        <v>ing.Ivan Zbořil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 t="s">
        <v>186</v>
      </c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 t="s">
        <v>72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188</v>
      </c>
      <c r="E14" s="55"/>
      <c r="F14" s="55"/>
      <c r="G14" s="53"/>
    </row>
    <row r="15" spans="1:57" ht="15.95" customHeight="1" x14ac:dyDescent="0.2">
      <c r="A15" s="56"/>
      <c r="B15" s="57" t="s">
        <v>21</v>
      </c>
      <c r="C15" s="58">
        <f>HSV</f>
        <v>0</v>
      </c>
      <c r="D15" s="227" t="str">
        <f>Rekapitulace!A21</f>
        <v>Vedlejší náklady</v>
      </c>
      <c r="E15" s="59"/>
      <c r="F15" s="60"/>
      <c r="G15" s="58">
        <f>Rekapitulace!I21</f>
        <v>0</v>
      </c>
    </row>
    <row r="16" spans="1:57" ht="15.95" customHeight="1" x14ac:dyDescent="0.2">
      <c r="A16" s="56" t="s">
        <v>22</v>
      </c>
      <c r="B16" s="57" t="s">
        <v>23</v>
      </c>
      <c r="C16" s="58">
        <f>PSV</f>
        <v>0</v>
      </c>
      <c r="D16" s="8" t="str">
        <f>Rekapitulace!A22</f>
        <v>Zařízení staveniště,provoz ,likvidace</v>
      </c>
      <c r="E16" s="61"/>
      <c r="F16" s="62"/>
      <c r="G16" s="58">
        <f>Rekapitulace!I22</f>
        <v>0</v>
      </c>
    </row>
    <row r="17" spans="1:7" ht="15.95" customHeight="1" x14ac:dyDescent="0.2">
      <c r="A17" s="56" t="s">
        <v>24</v>
      </c>
      <c r="B17" s="57" t="s">
        <v>25</v>
      </c>
      <c r="C17" s="58">
        <f>Mont</f>
        <v>0</v>
      </c>
      <c r="D17" s="8" t="str">
        <f>Rekapitulace!A23</f>
        <v>Zábory,ochrana území prací,poplatky</v>
      </c>
      <c r="E17" s="61"/>
      <c r="F17" s="62"/>
      <c r="G17" s="58">
        <f>Rekapitulace!I23</f>
        <v>0</v>
      </c>
    </row>
    <row r="18" spans="1:7" ht="15.95" customHeight="1" x14ac:dyDescent="0.2">
      <c r="A18" s="63" t="s">
        <v>26</v>
      </c>
      <c r="B18" s="64" t="s">
        <v>27</v>
      </c>
      <c r="C18" s="58">
        <f>Dodavka</f>
        <v>0</v>
      </c>
      <c r="D18" s="8" t="str">
        <f>Rekapitulace!A24</f>
        <v>Autorská činnost a stavební dozor</v>
      </c>
      <c r="E18" s="61"/>
      <c r="F18" s="62"/>
      <c r="G18" s="58">
        <f>Rekapitulace!I24</f>
        <v>0</v>
      </c>
    </row>
    <row r="19" spans="1:7" ht="15.95" customHeight="1" x14ac:dyDescent="0.2">
      <c r="A19" s="65" t="s">
        <v>28</v>
      </c>
      <c r="B19" s="57"/>
      <c r="C19" s="58">
        <f>SUM(C15:C18)</f>
        <v>0</v>
      </c>
      <c r="D19" s="8" t="str">
        <f>Rekapitulace!A25</f>
        <v>iženýrská a koordinační činnost</v>
      </c>
      <c r="E19" s="61"/>
      <c r="F19" s="62"/>
      <c r="G19" s="58">
        <f>Rekapitulace!I25</f>
        <v>0</v>
      </c>
    </row>
    <row r="20" spans="1:7" ht="15.95" customHeight="1" x14ac:dyDescent="0.2">
      <c r="A20" s="65"/>
      <c r="B20" s="57"/>
      <c r="C20" s="58"/>
      <c r="D20" s="13" t="str">
        <f>Rekapitulace!A26</f>
        <v>ostatní náklady</v>
      </c>
      <c r="E20" s="61"/>
      <c r="F20" s="62"/>
      <c r="G20" s="58">
        <f>Rekapitulace!I26</f>
        <v>0</v>
      </c>
    </row>
    <row r="21" spans="1:7" ht="15.95" customHeight="1" x14ac:dyDescent="0.2">
      <c r="A21" s="65" t="s">
        <v>29</v>
      </c>
      <c r="B21" s="57"/>
      <c r="C21" s="58">
        <f>HZS</f>
        <v>0</v>
      </c>
      <c r="D21" s="8" t="str">
        <f>Rekapitulace!A27</f>
        <v>vyhotovení dokumentace skutečného provedení</v>
      </c>
      <c r="E21" s="61"/>
      <c r="F21" s="62"/>
      <c r="G21" s="58">
        <f>Rekapitulace!I27</f>
        <v>0</v>
      </c>
    </row>
    <row r="22" spans="1:7" ht="15.95" customHeight="1" x14ac:dyDescent="0.2">
      <c r="A22" s="66" t="s">
        <v>30</v>
      </c>
      <c r="B22" s="67"/>
      <c r="C22" s="58">
        <f>C19+C21</f>
        <v>0</v>
      </c>
      <c r="D22" s="8" t="s">
        <v>190</v>
      </c>
      <c r="E22" s="61"/>
      <c r="F22" s="62"/>
      <c r="G22" s="58">
        <f>G23-SUM(G15:G21)</f>
        <v>0</v>
      </c>
    </row>
    <row r="23" spans="1:7" ht="15.95" customHeight="1" thickBot="1" x14ac:dyDescent="0.25">
      <c r="A23" s="68" t="s">
        <v>31</v>
      </c>
      <c r="B23" s="69"/>
      <c r="C23" s="70">
        <f>C22+G23</f>
        <v>0</v>
      </c>
      <c r="D23" s="228" t="s">
        <v>188</v>
      </c>
      <c r="E23" s="71"/>
      <c r="F23" s="72"/>
      <c r="G23" s="58">
        <f>VRN</f>
        <v>0</v>
      </c>
    </row>
    <row r="24" spans="1:7" x14ac:dyDescent="0.2">
      <c r="A24" s="73" t="s">
        <v>32</v>
      </c>
      <c r="B24" s="74"/>
      <c r="C24" s="75"/>
      <c r="D24" s="74" t="s">
        <v>33</v>
      </c>
      <c r="E24" s="74"/>
      <c r="F24" s="76" t="s">
        <v>34</v>
      </c>
      <c r="G24" s="77"/>
    </row>
    <row r="25" spans="1:7" x14ac:dyDescent="0.2">
      <c r="A25" s="66" t="s">
        <v>35</v>
      </c>
      <c r="B25" s="67"/>
      <c r="C25" s="78"/>
      <c r="D25" s="67" t="s">
        <v>35</v>
      </c>
      <c r="E25" s="79"/>
      <c r="F25" s="80" t="s">
        <v>35</v>
      </c>
      <c r="G25" s="81"/>
    </row>
    <row r="26" spans="1:7" ht="37.5" customHeight="1" x14ac:dyDescent="0.2">
      <c r="A26" s="66" t="s">
        <v>36</v>
      </c>
      <c r="B26" s="82"/>
      <c r="C26" s="78"/>
      <c r="D26" s="67" t="s">
        <v>36</v>
      </c>
      <c r="E26" s="79"/>
      <c r="F26" s="80" t="s">
        <v>36</v>
      </c>
      <c r="G26" s="81"/>
    </row>
    <row r="27" spans="1:7" x14ac:dyDescent="0.2">
      <c r="A27" s="66"/>
      <c r="B27" s="83"/>
      <c r="C27" s="78"/>
      <c r="D27" s="67"/>
      <c r="E27" s="79"/>
      <c r="F27" s="80"/>
      <c r="G27" s="81"/>
    </row>
    <row r="28" spans="1:7" x14ac:dyDescent="0.2">
      <c r="A28" s="66" t="s">
        <v>37</v>
      </c>
      <c r="B28" s="67"/>
      <c r="C28" s="78"/>
      <c r="D28" s="80" t="s">
        <v>38</v>
      </c>
      <c r="E28" s="78"/>
      <c r="F28" s="84" t="s">
        <v>38</v>
      </c>
      <c r="G28" s="81"/>
    </row>
    <row r="29" spans="1:7" ht="69" customHeight="1" x14ac:dyDescent="0.2">
      <c r="A29" s="66"/>
      <c r="B29" s="67"/>
      <c r="C29" s="85"/>
      <c r="D29" s="86"/>
      <c r="E29" s="85"/>
      <c r="F29" s="67"/>
      <c r="G29" s="81"/>
    </row>
    <row r="30" spans="1:7" x14ac:dyDescent="0.2">
      <c r="A30" s="87" t="s">
        <v>39</v>
      </c>
      <c r="B30" s="88"/>
      <c r="C30" s="89">
        <v>21</v>
      </c>
      <c r="D30" s="88" t="s">
        <v>40</v>
      </c>
      <c r="E30" s="90"/>
      <c r="F30" s="91">
        <f>C23-F32</f>
        <v>0</v>
      </c>
      <c r="G30" s="92"/>
    </row>
    <row r="31" spans="1:7" x14ac:dyDescent="0.2">
      <c r="A31" s="87" t="s">
        <v>41</v>
      </c>
      <c r="B31" s="88"/>
      <c r="C31" s="89">
        <f>SazbaDPH1</f>
        <v>21</v>
      </c>
      <c r="D31" s="88" t="s">
        <v>42</v>
      </c>
      <c r="E31" s="90"/>
      <c r="F31" s="91">
        <f>ROUND(PRODUCT(F30,C31/100),0)</f>
        <v>0</v>
      </c>
      <c r="G31" s="92"/>
    </row>
    <row r="32" spans="1:7" x14ac:dyDescent="0.2">
      <c r="A32" s="87" t="s">
        <v>39</v>
      </c>
      <c r="B32" s="88"/>
      <c r="C32" s="89">
        <v>0</v>
      </c>
      <c r="D32" s="88" t="s">
        <v>42</v>
      </c>
      <c r="E32" s="90"/>
      <c r="F32" s="91">
        <v>0</v>
      </c>
      <c r="G32" s="92"/>
    </row>
    <row r="33" spans="1:8" x14ac:dyDescent="0.2">
      <c r="A33" s="87" t="s">
        <v>41</v>
      </c>
      <c r="B33" s="93"/>
      <c r="C33" s="94">
        <f>SazbaDPH2</f>
        <v>0</v>
      </c>
      <c r="D33" s="88" t="s">
        <v>42</v>
      </c>
      <c r="E33" s="62"/>
      <c r="F33" s="91">
        <f>ROUND(PRODUCT(F32,C33/100),0)</f>
        <v>0</v>
      </c>
      <c r="G33" s="92"/>
    </row>
    <row r="34" spans="1:8" s="100" customFormat="1" ht="19.5" customHeight="1" thickBot="1" x14ac:dyDescent="0.3">
      <c r="A34" s="95" t="s">
        <v>43</v>
      </c>
      <c r="B34" s="96"/>
      <c r="C34" s="96"/>
      <c r="D34" s="96"/>
      <c r="E34" s="97"/>
      <c r="F34" s="98">
        <f>ROUND(SUM(F30:F33),0)</f>
        <v>0</v>
      </c>
      <c r="G34" s="99"/>
    </row>
    <row r="36" spans="1:8" x14ac:dyDescent="0.2">
      <c r="A36" s="101" t="s">
        <v>44</v>
      </c>
      <c r="B36" s="101"/>
      <c r="C36" s="101"/>
      <c r="D36" s="101"/>
      <c r="E36" s="101"/>
      <c r="F36" s="101"/>
      <c r="G36" s="101"/>
      <c r="H36" t="s">
        <v>5</v>
      </c>
    </row>
    <row r="37" spans="1:8" ht="14.25" customHeight="1" x14ac:dyDescent="0.2">
      <c r="A37" s="101"/>
      <c r="B37" s="102"/>
      <c r="C37" s="102"/>
      <c r="D37" s="102"/>
      <c r="E37" s="102"/>
      <c r="F37" s="102"/>
      <c r="G37" s="102"/>
      <c r="H37" t="s">
        <v>5</v>
      </c>
    </row>
    <row r="38" spans="1:8" ht="12.75" customHeight="1" x14ac:dyDescent="0.2">
      <c r="A38" s="103"/>
      <c r="B38" s="102"/>
      <c r="C38" s="102"/>
      <c r="D38" s="102"/>
      <c r="E38" s="102"/>
      <c r="F38" s="102"/>
      <c r="G38" s="102"/>
      <c r="H38" t="s">
        <v>5</v>
      </c>
    </row>
    <row r="39" spans="1:8" x14ac:dyDescent="0.2">
      <c r="A39" s="103"/>
      <c r="B39" s="102"/>
      <c r="C39" s="102"/>
      <c r="D39" s="102"/>
      <c r="E39" s="102"/>
      <c r="F39" s="102"/>
      <c r="G39" s="102"/>
      <c r="H39" t="s">
        <v>5</v>
      </c>
    </row>
    <row r="40" spans="1:8" x14ac:dyDescent="0.2">
      <c r="A40" s="103"/>
      <c r="B40" s="102"/>
      <c r="C40" s="102"/>
      <c r="D40" s="102"/>
      <c r="E40" s="102"/>
      <c r="F40" s="102"/>
      <c r="G40" s="102"/>
      <c r="H40" t="s">
        <v>5</v>
      </c>
    </row>
    <row r="41" spans="1:8" x14ac:dyDescent="0.2">
      <c r="A41" s="103"/>
      <c r="B41" s="102"/>
      <c r="C41" s="102"/>
      <c r="D41" s="102"/>
      <c r="E41" s="102"/>
      <c r="F41" s="102"/>
      <c r="G41" s="102"/>
      <c r="H41" t="s">
        <v>5</v>
      </c>
    </row>
    <row r="42" spans="1:8" x14ac:dyDescent="0.2">
      <c r="A42" s="103"/>
      <c r="B42" s="102"/>
      <c r="C42" s="102"/>
      <c r="D42" s="102"/>
      <c r="E42" s="102"/>
      <c r="F42" s="102"/>
      <c r="G42" s="102"/>
      <c r="H42" t="s">
        <v>5</v>
      </c>
    </row>
    <row r="43" spans="1:8" x14ac:dyDescent="0.2">
      <c r="A43" s="103"/>
      <c r="B43" s="102"/>
      <c r="C43" s="102"/>
      <c r="D43" s="102"/>
      <c r="E43" s="102"/>
      <c r="F43" s="102"/>
      <c r="G43" s="102"/>
      <c r="H43" t="s">
        <v>5</v>
      </c>
    </row>
    <row r="44" spans="1:8" x14ac:dyDescent="0.2">
      <c r="A44" s="103"/>
      <c r="B44" s="102"/>
      <c r="C44" s="102"/>
      <c r="D44" s="102"/>
      <c r="E44" s="102"/>
      <c r="F44" s="102"/>
      <c r="G44" s="102"/>
      <c r="H44" t="s">
        <v>5</v>
      </c>
    </row>
    <row r="45" spans="1:8" ht="0.75" customHeight="1" x14ac:dyDescent="0.2">
      <c r="A45" s="103"/>
      <c r="B45" s="102"/>
      <c r="C45" s="102"/>
      <c r="D45" s="102"/>
      <c r="E45" s="102"/>
      <c r="F45" s="102"/>
      <c r="G45" s="102"/>
      <c r="H45" t="s">
        <v>5</v>
      </c>
    </row>
    <row r="46" spans="1:8" x14ac:dyDescent="0.2">
      <c r="B46" s="104"/>
      <c r="C46" s="104"/>
      <c r="D46" s="104"/>
      <c r="E46" s="104"/>
      <c r="F46" s="104"/>
      <c r="G46" s="104"/>
    </row>
    <row r="47" spans="1:8" x14ac:dyDescent="0.2">
      <c r="B47" s="104"/>
      <c r="C47" s="104"/>
      <c r="D47" s="104"/>
      <c r="E47" s="104"/>
      <c r="F47" s="104"/>
      <c r="G47" s="104"/>
    </row>
    <row r="48" spans="1:8" x14ac:dyDescent="0.2">
      <c r="B48" s="104"/>
      <c r="C48" s="104"/>
      <c r="D48" s="104"/>
      <c r="E48" s="104"/>
      <c r="F48" s="104"/>
      <c r="G48" s="104"/>
    </row>
    <row r="49" spans="2:7" x14ac:dyDescent="0.2">
      <c r="B49" s="104"/>
      <c r="C49" s="104"/>
      <c r="D49" s="104"/>
      <c r="E49" s="104"/>
      <c r="F49" s="104"/>
      <c r="G49" s="104"/>
    </row>
    <row r="50" spans="2:7" x14ac:dyDescent="0.2">
      <c r="B50" s="104"/>
      <c r="C50" s="104"/>
      <c r="D50" s="104"/>
      <c r="E50" s="104"/>
      <c r="F50" s="104"/>
      <c r="G50" s="104"/>
    </row>
    <row r="51" spans="2:7" x14ac:dyDescent="0.2">
      <c r="B51" s="104"/>
      <c r="C51" s="104"/>
      <c r="D51" s="104"/>
      <c r="E51" s="104"/>
      <c r="F51" s="104"/>
      <c r="G51" s="104"/>
    </row>
    <row r="52" spans="2:7" x14ac:dyDescent="0.2">
      <c r="B52" s="104"/>
      <c r="C52" s="104"/>
      <c r="D52" s="104"/>
      <c r="E52" s="104"/>
      <c r="F52" s="104"/>
      <c r="G52" s="104"/>
    </row>
    <row r="53" spans="2:7" x14ac:dyDescent="0.2">
      <c r="B53" s="104"/>
      <c r="C53" s="104"/>
      <c r="D53" s="104"/>
      <c r="E53" s="104"/>
      <c r="F53" s="104"/>
      <c r="G53" s="104"/>
    </row>
    <row r="54" spans="2:7" x14ac:dyDescent="0.2">
      <c r="B54" s="104"/>
      <c r="C54" s="104"/>
      <c r="D54" s="104"/>
      <c r="E54" s="104"/>
      <c r="F54" s="104"/>
      <c r="G54" s="104"/>
    </row>
    <row r="55" spans="2:7" x14ac:dyDescent="0.2">
      <c r="B55" s="104"/>
      <c r="C55" s="104"/>
      <c r="D55" s="104"/>
      <c r="E55" s="104"/>
      <c r="F55" s="104"/>
      <c r="G55" s="10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0"/>
  <sheetViews>
    <sheetView workbookViewId="0">
      <selection activeCell="B30" sqref="B3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5" t="s">
        <v>45</v>
      </c>
      <c r="B1" s="106"/>
      <c r="C1" s="107" t="str">
        <f>CONCATENATE(cislostavby," ",nazevstavby)</f>
        <v>E5230/01/8 Brno,Kraví hora - doplnění cestní sítě</v>
      </c>
      <c r="D1" s="108"/>
      <c r="E1" s="109"/>
      <c r="F1" s="108"/>
      <c r="G1" s="110" t="s">
        <v>46</v>
      </c>
      <c r="H1" s="111" t="s">
        <v>72</v>
      </c>
      <c r="I1" s="112"/>
    </row>
    <row r="2" spans="1:9" ht="13.5" thickBot="1" x14ac:dyDescent="0.25">
      <c r="A2" s="113" t="s">
        <v>47</v>
      </c>
      <c r="B2" s="114"/>
      <c r="C2" s="115" t="str">
        <f>CONCATENATE(cisloobjektu," ",nazevobjektu)</f>
        <v>SO obnova a doplnění cestní sítě</v>
      </c>
      <c r="D2" s="116"/>
      <c r="E2" s="117"/>
      <c r="F2" s="116"/>
      <c r="G2" s="118" t="s">
        <v>76</v>
      </c>
      <c r="H2" s="119"/>
      <c r="I2" s="120"/>
    </row>
    <row r="3" spans="1:9" ht="13.5" thickTop="1" x14ac:dyDescent="0.2">
      <c r="A3" s="79"/>
      <c r="B3" s="79"/>
      <c r="C3" s="79"/>
      <c r="D3" s="79"/>
      <c r="E3" s="79"/>
      <c r="F3" s="67"/>
      <c r="G3" s="79"/>
      <c r="H3" s="79"/>
      <c r="I3" s="79"/>
    </row>
    <row r="4" spans="1:9" ht="19.5" customHeight="1" x14ac:dyDescent="0.25">
      <c r="A4" s="121" t="s">
        <v>48</v>
      </c>
      <c r="B4" s="122"/>
      <c r="C4" s="122"/>
      <c r="D4" s="122"/>
      <c r="E4" s="123"/>
      <c r="F4" s="122"/>
      <c r="G4" s="122"/>
      <c r="H4" s="122"/>
      <c r="I4" s="122"/>
    </row>
    <row r="5" spans="1:9" ht="13.5" thickBot="1" x14ac:dyDescent="0.25">
      <c r="A5" s="79"/>
      <c r="B5" s="79"/>
      <c r="C5" s="79"/>
      <c r="D5" s="79"/>
      <c r="E5" s="79"/>
      <c r="F5" s="79"/>
      <c r="G5" s="79"/>
      <c r="H5" s="79"/>
      <c r="I5" s="79"/>
    </row>
    <row r="6" spans="1:9" s="36" customFormat="1" ht="13.5" thickBot="1" x14ac:dyDescent="0.25">
      <c r="A6" s="124"/>
      <c r="B6" s="125" t="s">
        <v>49</v>
      </c>
      <c r="C6" s="125"/>
      <c r="D6" s="126"/>
      <c r="E6" s="127" t="s">
        <v>50</v>
      </c>
      <c r="F6" s="128" t="s">
        <v>51</v>
      </c>
      <c r="G6" s="128" t="s">
        <v>52</v>
      </c>
      <c r="H6" s="128" t="s">
        <v>53</v>
      </c>
      <c r="I6" s="129" t="s">
        <v>29</v>
      </c>
    </row>
    <row r="7" spans="1:9" s="36" customFormat="1" x14ac:dyDescent="0.2">
      <c r="A7" s="222" t="str">
        <f>Položky!B7</f>
        <v>0</v>
      </c>
      <c r="B7" s="130" t="str">
        <f>Položky!C7</f>
        <v>Přípravné a pomocné práce</v>
      </c>
      <c r="C7" s="67"/>
      <c r="D7" s="131"/>
      <c r="E7" s="223">
        <f>Položky!BA10</f>
        <v>0</v>
      </c>
      <c r="F7" s="224">
        <f>Položky!BB10</f>
        <v>0</v>
      </c>
      <c r="G7" s="224">
        <f>Položky!BC10</f>
        <v>0</v>
      </c>
      <c r="H7" s="224">
        <f>Položky!BD10</f>
        <v>0</v>
      </c>
      <c r="I7" s="225">
        <f>Položky!BE10</f>
        <v>0</v>
      </c>
    </row>
    <row r="8" spans="1:9" s="36" customFormat="1" x14ac:dyDescent="0.2">
      <c r="A8" s="222" t="str">
        <f>Položky!B11</f>
        <v>1</v>
      </c>
      <c r="B8" s="130" t="str">
        <f>Položky!C11</f>
        <v>Zemní práce</v>
      </c>
      <c r="C8" s="67"/>
      <c r="D8" s="131"/>
      <c r="E8" s="223">
        <f>Položky!BA23</f>
        <v>0</v>
      </c>
      <c r="F8" s="224">
        <f>Položky!BB23</f>
        <v>0</v>
      </c>
      <c r="G8" s="224">
        <f>Položky!BC23</f>
        <v>0</v>
      </c>
      <c r="H8" s="224">
        <f>Položky!BD23</f>
        <v>0</v>
      </c>
      <c r="I8" s="225">
        <f>Položky!BE23</f>
        <v>0</v>
      </c>
    </row>
    <row r="9" spans="1:9" s="36" customFormat="1" x14ac:dyDescent="0.2">
      <c r="A9" s="222" t="str">
        <f>Položky!B24</f>
        <v>14</v>
      </c>
      <c r="B9" s="130" t="str">
        <f>Položky!C24</f>
        <v>Výsadba půdokryvných rostlin</v>
      </c>
      <c r="C9" s="67"/>
      <c r="D9" s="131"/>
      <c r="E9" s="223">
        <f>Položky!BA41</f>
        <v>0</v>
      </c>
      <c r="F9" s="224">
        <f>Položky!BB41</f>
        <v>0</v>
      </c>
      <c r="G9" s="224">
        <f>Položky!BC41</f>
        <v>0</v>
      </c>
      <c r="H9" s="224">
        <f>Položky!BD41</f>
        <v>0</v>
      </c>
      <c r="I9" s="225">
        <f>Položky!BE41</f>
        <v>0</v>
      </c>
    </row>
    <row r="10" spans="1:9" s="36" customFormat="1" x14ac:dyDescent="0.2">
      <c r="A10" s="222" t="str">
        <f>Položky!B42</f>
        <v>18</v>
      </c>
      <c r="B10" s="130" t="str">
        <f>Položky!C42</f>
        <v>Zatravnění</v>
      </c>
      <c r="C10" s="67"/>
      <c r="D10" s="131"/>
      <c r="E10" s="223">
        <f>Položky!BA53</f>
        <v>0</v>
      </c>
      <c r="F10" s="224">
        <f>Položky!BB53</f>
        <v>0</v>
      </c>
      <c r="G10" s="224">
        <f>Položky!BC53</f>
        <v>0</v>
      </c>
      <c r="H10" s="224">
        <f>Položky!BD53</f>
        <v>0</v>
      </c>
      <c r="I10" s="225">
        <f>Položky!BE53</f>
        <v>0</v>
      </c>
    </row>
    <row r="11" spans="1:9" s="36" customFormat="1" x14ac:dyDescent="0.2">
      <c r="A11" s="222" t="str">
        <f>Položky!B54</f>
        <v>181</v>
      </c>
      <c r="B11" s="130" t="str">
        <f>Položky!C54</f>
        <v>Sadové úpravy</v>
      </c>
      <c r="C11" s="67"/>
      <c r="D11" s="131"/>
      <c r="E11" s="223">
        <f>Položky!BA56</f>
        <v>0</v>
      </c>
      <c r="F11" s="224">
        <f>Položky!BB56</f>
        <v>0</v>
      </c>
      <c r="G11" s="224">
        <f>Položky!BC56</f>
        <v>0</v>
      </c>
      <c r="H11" s="224">
        <f>Položky!BD56</f>
        <v>0</v>
      </c>
      <c r="I11" s="225">
        <f>Položky!BE56</f>
        <v>0</v>
      </c>
    </row>
    <row r="12" spans="1:9" s="36" customFormat="1" x14ac:dyDescent="0.2">
      <c r="A12" s="222" t="str">
        <f>Položky!B57</f>
        <v>46</v>
      </c>
      <c r="B12" s="130" t="str">
        <f>Položky!C57</f>
        <v>Zpevněné plochy</v>
      </c>
      <c r="C12" s="67"/>
      <c r="D12" s="131"/>
      <c r="E12" s="223">
        <f>Položky!BA65</f>
        <v>0</v>
      </c>
      <c r="F12" s="224">
        <f>Položky!BB65</f>
        <v>0</v>
      </c>
      <c r="G12" s="224">
        <f>Položky!BC65</f>
        <v>0</v>
      </c>
      <c r="H12" s="224">
        <f>Položky!BD65</f>
        <v>0</v>
      </c>
      <c r="I12" s="225">
        <f>Položky!BE65</f>
        <v>0</v>
      </c>
    </row>
    <row r="13" spans="1:9" s="36" customFormat="1" x14ac:dyDescent="0.2">
      <c r="A13" s="222" t="str">
        <f>Položky!B66</f>
        <v>95</v>
      </c>
      <c r="B13" s="130" t="str">
        <f>Položky!C66</f>
        <v>Dokončovací konstrukce na pozemních stavbách</v>
      </c>
      <c r="C13" s="67"/>
      <c r="D13" s="131"/>
      <c r="E13" s="223">
        <f>Položky!BA68</f>
        <v>0</v>
      </c>
      <c r="F13" s="224">
        <f>Položky!BB68</f>
        <v>0</v>
      </c>
      <c r="G13" s="224">
        <f>Položky!BC68</f>
        <v>0</v>
      </c>
      <c r="H13" s="224">
        <f>Položky!BD68</f>
        <v>0</v>
      </c>
      <c r="I13" s="225">
        <f>Položky!BE68</f>
        <v>0</v>
      </c>
    </row>
    <row r="14" spans="1:9" s="36" customFormat="1" x14ac:dyDescent="0.2">
      <c r="A14" s="222" t="str">
        <f>Položky!B69</f>
        <v>99</v>
      </c>
      <c r="B14" s="130" t="str">
        <f>Položky!C69</f>
        <v>Staveništní přesun hmot</v>
      </c>
      <c r="C14" s="67"/>
      <c r="D14" s="131"/>
      <c r="E14" s="223">
        <f>Položky!BA71</f>
        <v>0</v>
      </c>
      <c r="F14" s="224">
        <f>Položky!BB71</f>
        <v>0</v>
      </c>
      <c r="G14" s="224">
        <f>Položky!BC71</f>
        <v>0</v>
      </c>
      <c r="H14" s="224">
        <f>Položky!BD71</f>
        <v>0</v>
      </c>
      <c r="I14" s="225">
        <f>Položky!BE71</f>
        <v>0</v>
      </c>
    </row>
    <row r="15" spans="1:9" s="36" customFormat="1" ht="13.5" thickBot="1" x14ac:dyDescent="0.25">
      <c r="A15" s="222" t="str">
        <f>Položky!B72</f>
        <v>D96</v>
      </c>
      <c r="B15" s="130" t="str">
        <f>Položky!C72</f>
        <v>Přesuny suti a vybouraných hmot</v>
      </c>
      <c r="C15" s="67"/>
      <c r="D15" s="131"/>
      <c r="E15" s="223">
        <f>Položky!BA74</f>
        <v>0</v>
      </c>
      <c r="F15" s="224">
        <f>Položky!BB74</f>
        <v>0</v>
      </c>
      <c r="G15" s="224">
        <f>Položky!BC74</f>
        <v>0</v>
      </c>
      <c r="H15" s="224">
        <f>Položky!BD74</f>
        <v>0</v>
      </c>
      <c r="I15" s="225">
        <f>Položky!BE74</f>
        <v>0</v>
      </c>
    </row>
    <row r="16" spans="1:9" s="138" customFormat="1" ht="13.5" thickBot="1" x14ac:dyDescent="0.25">
      <c r="A16" s="132"/>
      <c r="B16" s="133" t="s">
        <v>54</v>
      </c>
      <c r="C16" s="133"/>
      <c r="D16" s="134"/>
      <c r="E16" s="135">
        <f>SUM(E7:E15)</f>
        <v>0</v>
      </c>
      <c r="F16" s="136">
        <f>SUM(F7:F15)</f>
        <v>0</v>
      </c>
      <c r="G16" s="136">
        <f>SUM(G7:G15)</f>
        <v>0</v>
      </c>
      <c r="H16" s="136">
        <f>SUM(H7:H15)</f>
        <v>0</v>
      </c>
      <c r="I16" s="137">
        <f>SUM(I7:I15)</f>
        <v>0</v>
      </c>
    </row>
    <row r="17" spans="1:57" x14ac:dyDescent="0.2">
      <c r="A17" s="67"/>
      <c r="B17" s="67"/>
      <c r="C17" s="67"/>
      <c r="D17" s="67"/>
      <c r="E17" s="67"/>
      <c r="F17" s="67"/>
      <c r="G17" s="67"/>
      <c r="H17" s="67"/>
      <c r="I17" s="67"/>
    </row>
    <row r="18" spans="1:57" ht="19.5" customHeight="1" x14ac:dyDescent="0.25">
      <c r="A18" s="122" t="s">
        <v>188</v>
      </c>
      <c r="B18" s="122"/>
      <c r="C18" s="122"/>
      <c r="D18" s="122"/>
      <c r="E18" s="122"/>
      <c r="F18" s="122"/>
      <c r="G18" s="139"/>
      <c r="H18" s="122"/>
      <c r="I18" s="122"/>
      <c r="BA18" s="42"/>
      <c r="BB18" s="42"/>
      <c r="BC18" s="42"/>
      <c r="BD18" s="42"/>
      <c r="BE18" s="42"/>
    </row>
    <row r="19" spans="1:57" ht="13.5" thickBot="1" x14ac:dyDescent="0.25">
      <c r="A19" s="79"/>
      <c r="B19" s="79"/>
      <c r="C19" s="79"/>
      <c r="D19" s="79"/>
      <c r="E19" s="79"/>
      <c r="F19" s="79"/>
      <c r="G19" s="79"/>
      <c r="H19" s="79"/>
      <c r="I19" s="79"/>
    </row>
    <row r="20" spans="1:57" x14ac:dyDescent="0.2">
      <c r="A20" s="73"/>
      <c r="B20" s="74"/>
      <c r="C20" s="74"/>
      <c r="D20" s="140"/>
      <c r="E20" s="141" t="s">
        <v>55</v>
      </c>
      <c r="F20" s="142" t="s">
        <v>56</v>
      </c>
      <c r="G20" s="143" t="s">
        <v>57</v>
      </c>
      <c r="H20" s="144"/>
      <c r="I20" s="145" t="s">
        <v>55</v>
      </c>
    </row>
    <row r="21" spans="1:57" x14ac:dyDescent="0.2">
      <c r="A21" s="226" t="s">
        <v>178</v>
      </c>
      <c r="B21" s="57"/>
      <c r="C21" s="57"/>
      <c r="D21" s="146"/>
      <c r="E21" s="147"/>
      <c r="F21" s="148"/>
      <c r="G21" s="149">
        <f>CHOOSE(BA21+1,HSV+PSV,HSV+PSV+Mont,HSV+PSV+Dodavka+Mont,HSV,PSV,Mont,Dodavka,Mont+Dodavka,0)</f>
        <v>0</v>
      </c>
      <c r="H21" s="150"/>
      <c r="I21" s="151">
        <f>E21+F21*G21/100</f>
        <v>0</v>
      </c>
      <c r="BA21">
        <v>0</v>
      </c>
    </row>
    <row r="22" spans="1:57" x14ac:dyDescent="0.2">
      <c r="A22" s="65" t="s">
        <v>179</v>
      </c>
      <c r="B22" s="57"/>
      <c r="C22" s="57"/>
      <c r="D22" s="146"/>
      <c r="E22" s="147"/>
      <c r="F22" s="148"/>
      <c r="G22" s="149">
        <f>CHOOSE(BA22+1,HSV+PSV,HSV+PSV+Mont,HSV+PSV+Dodavka+Mont,HSV,PSV,Mont,Dodavka,Mont+Dodavka,0)</f>
        <v>0</v>
      </c>
      <c r="H22" s="150"/>
      <c r="I22" s="151">
        <f>E22+F22*G22/100</f>
        <v>0</v>
      </c>
      <c r="BA22">
        <v>0</v>
      </c>
    </row>
    <row r="23" spans="1:57" x14ac:dyDescent="0.2">
      <c r="A23" s="65" t="s">
        <v>180</v>
      </c>
      <c r="B23" s="57"/>
      <c r="C23" s="57"/>
      <c r="D23" s="146"/>
      <c r="E23" s="147"/>
      <c r="F23" s="148"/>
      <c r="G23" s="149">
        <f>CHOOSE(BA23+1,HSV+PSV,HSV+PSV+Mont,HSV+PSV+Dodavka+Mont,HSV,PSV,Mont,Dodavka,Mont+Dodavka,0)</f>
        <v>0</v>
      </c>
      <c r="H23" s="150"/>
      <c r="I23" s="151">
        <f>E23+F23*G23/100</f>
        <v>0</v>
      </c>
      <c r="BA23">
        <v>0</v>
      </c>
    </row>
    <row r="24" spans="1:57" x14ac:dyDescent="0.2">
      <c r="A24" s="65" t="s">
        <v>181</v>
      </c>
      <c r="B24" s="57"/>
      <c r="C24" s="57"/>
      <c r="D24" s="146"/>
      <c r="E24" s="147"/>
      <c r="F24" s="148"/>
      <c r="G24" s="149">
        <f>CHOOSE(BA24+1,HSV+PSV,HSV+PSV+Mont,HSV+PSV+Dodavka+Mont,HSV,PSV,Mont,Dodavka,Mont+Dodavka,0)</f>
        <v>0</v>
      </c>
      <c r="H24" s="150"/>
      <c r="I24" s="151">
        <f>E24+F24*G24/100</f>
        <v>0</v>
      </c>
      <c r="BA24">
        <v>0</v>
      </c>
    </row>
    <row r="25" spans="1:57" x14ac:dyDescent="0.2">
      <c r="A25" s="65" t="s">
        <v>182</v>
      </c>
      <c r="B25" s="57"/>
      <c r="C25" s="57"/>
      <c r="D25" s="146"/>
      <c r="E25" s="147"/>
      <c r="F25" s="148"/>
      <c r="G25" s="149">
        <f>CHOOSE(BA25+1,HSV+PSV,HSV+PSV+Mont,HSV+PSV+Dodavka+Mont,HSV,PSV,Mont,Dodavka,Mont+Dodavka,0)</f>
        <v>0</v>
      </c>
      <c r="H25" s="150"/>
      <c r="I25" s="151">
        <f>E25+F25*G25/100</f>
        <v>0</v>
      </c>
      <c r="BA25">
        <v>0</v>
      </c>
    </row>
    <row r="26" spans="1:57" x14ac:dyDescent="0.2">
      <c r="A26" s="226" t="s">
        <v>183</v>
      </c>
      <c r="B26" s="57"/>
      <c r="C26" s="57"/>
      <c r="D26" s="146"/>
      <c r="E26" s="147"/>
      <c r="F26" s="148"/>
      <c r="G26" s="149">
        <f>CHOOSE(BA26+1,HSV+PSV,HSV+PSV+Mont,HSV+PSV+Dodavka+Mont,HSV,PSV,Mont,Dodavka,Mont+Dodavka,0)</f>
        <v>0</v>
      </c>
      <c r="H26" s="150"/>
      <c r="I26" s="151">
        <f>E26+F26*G26/100</f>
        <v>0</v>
      </c>
      <c r="BA26">
        <v>0</v>
      </c>
    </row>
    <row r="27" spans="1:57" x14ac:dyDescent="0.2">
      <c r="A27" s="65" t="s">
        <v>184</v>
      </c>
      <c r="B27" s="57"/>
      <c r="C27" s="57"/>
      <c r="D27" s="146"/>
      <c r="E27" s="147"/>
      <c r="F27" s="148"/>
      <c r="G27" s="149">
        <f>CHOOSE(BA27+1,HSV+PSV,HSV+PSV+Mont,HSV+PSV+Dodavka+Mont,HSV,PSV,Mont,Dodavka,Mont+Dodavka,0)</f>
        <v>0</v>
      </c>
      <c r="H27" s="150"/>
      <c r="I27" s="151">
        <f>E27+F27*G27/100</f>
        <v>0</v>
      </c>
      <c r="BA27">
        <v>0</v>
      </c>
    </row>
    <row r="28" spans="1:57" x14ac:dyDescent="0.2">
      <c r="A28" s="65" t="s">
        <v>185</v>
      </c>
      <c r="B28" s="57"/>
      <c r="C28" s="57"/>
      <c r="D28" s="146"/>
      <c r="E28" s="147"/>
      <c r="F28" s="148"/>
      <c r="G28" s="149">
        <f>CHOOSE(BA28+1,HSV+PSV,HSV+PSV+Mont,HSV+PSV+Dodavka+Mont,HSV,PSV,Mont,Dodavka,Mont+Dodavka,0)</f>
        <v>0</v>
      </c>
      <c r="H28" s="150"/>
      <c r="I28" s="151">
        <f>E28+F28*G28/100</f>
        <v>0</v>
      </c>
      <c r="BA28">
        <v>0</v>
      </c>
    </row>
    <row r="29" spans="1:57" ht="13.5" thickBot="1" x14ac:dyDescent="0.25">
      <c r="A29" s="152"/>
      <c r="B29" s="153" t="s">
        <v>189</v>
      </c>
      <c r="C29" s="154"/>
      <c r="D29" s="155"/>
      <c r="E29" s="156"/>
      <c r="F29" s="157"/>
      <c r="G29" s="157"/>
      <c r="H29" s="158">
        <f>SUM(I21:I28)</f>
        <v>0</v>
      </c>
      <c r="I29" s="159"/>
    </row>
    <row r="31" spans="1:57" x14ac:dyDescent="0.2">
      <c r="B31" s="138"/>
      <c r="F31" s="160"/>
      <c r="G31" s="161"/>
      <c r="H31" s="161"/>
      <c r="I31" s="162"/>
    </row>
    <row r="32" spans="1:57" x14ac:dyDescent="0.2">
      <c r="F32" s="160"/>
      <c r="G32" s="161"/>
      <c r="H32" s="161"/>
      <c r="I32" s="162"/>
    </row>
    <row r="33" spans="6:9" x14ac:dyDescent="0.2">
      <c r="F33" s="160"/>
      <c r="G33" s="161"/>
      <c r="H33" s="161"/>
      <c r="I33" s="162"/>
    </row>
    <row r="34" spans="6:9" x14ac:dyDescent="0.2">
      <c r="F34" s="160"/>
      <c r="G34" s="161"/>
      <c r="H34" s="161"/>
      <c r="I34" s="162"/>
    </row>
    <row r="35" spans="6:9" x14ac:dyDescent="0.2">
      <c r="F35" s="160"/>
      <c r="G35" s="161"/>
      <c r="H35" s="161"/>
      <c r="I35" s="162"/>
    </row>
    <row r="36" spans="6:9" x14ac:dyDescent="0.2">
      <c r="F36" s="160"/>
      <c r="G36" s="161"/>
      <c r="H36" s="161"/>
      <c r="I36" s="162"/>
    </row>
    <row r="37" spans="6:9" x14ac:dyDescent="0.2">
      <c r="F37" s="160"/>
      <c r="G37" s="161"/>
      <c r="H37" s="161"/>
      <c r="I37" s="162"/>
    </row>
    <row r="38" spans="6:9" x14ac:dyDescent="0.2">
      <c r="F38" s="160"/>
      <c r="G38" s="161"/>
      <c r="H38" s="161"/>
      <c r="I38" s="162"/>
    </row>
    <row r="39" spans="6:9" x14ac:dyDescent="0.2">
      <c r="F39" s="160"/>
      <c r="G39" s="161"/>
      <c r="H39" s="161"/>
      <c r="I39" s="162"/>
    </row>
    <row r="40" spans="6:9" x14ac:dyDescent="0.2">
      <c r="F40" s="160"/>
      <c r="G40" s="161"/>
      <c r="H40" s="161"/>
      <c r="I40" s="162"/>
    </row>
    <row r="41" spans="6:9" x14ac:dyDescent="0.2">
      <c r="F41" s="160"/>
      <c r="G41" s="161"/>
      <c r="H41" s="161"/>
      <c r="I41" s="162"/>
    </row>
    <row r="42" spans="6:9" x14ac:dyDescent="0.2">
      <c r="F42" s="160"/>
      <c r="G42" s="161"/>
      <c r="H42" s="161"/>
      <c r="I42" s="162"/>
    </row>
    <row r="43" spans="6:9" x14ac:dyDescent="0.2">
      <c r="F43" s="160"/>
      <c r="G43" s="161"/>
      <c r="H43" s="161"/>
      <c r="I43" s="162"/>
    </row>
    <row r="44" spans="6:9" x14ac:dyDescent="0.2">
      <c r="F44" s="160"/>
      <c r="G44" s="161"/>
      <c r="H44" s="161"/>
      <c r="I44" s="162"/>
    </row>
    <row r="45" spans="6:9" x14ac:dyDescent="0.2">
      <c r="F45" s="160"/>
      <c r="G45" s="161"/>
      <c r="H45" s="161"/>
      <c r="I45" s="162"/>
    </row>
    <row r="46" spans="6:9" x14ac:dyDescent="0.2">
      <c r="F46" s="160"/>
      <c r="G46" s="161"/>
      <c r="H46" s="161"/>
      <c r="I46" s="162"/>
    </row>
    <row r="47" spans="6:9" x14ac:dyDescent="0.2">
      <c r="F47" s="160"/>
      <c r="G47" s="161"/>
      <c r="H47" s="161"/>
      <c r="I47" s="162"/>
    </row>
    <row r="48" spans="6:9" x14ac:dyDescent="0.2">
      <c r="F48" s="160"/>
      <c r="G48" s="161"/>
      <c r="H48" s="161"/>
      <c r="I48" s="162"/>
    </row>
    <row r="49" spans="6:9" x14ac:dyDescent="0.2">
      <c r="F49" s="160"/>
      <c r="G49" s="161"/>
      <c r="H49" s="161"/>
      <c r="I49" s="162"/>
    </row>
    <row r="50" spans="6:9" x14ac:dyDescent="0.2">
      <c r="F50" s="160"/>
      <c r="G50" s="161"/>
      <c r="H50" s="161"/>
      <c r="I50" s="162"/>
    </row>
    <row r="51" spans="6:9" x14ac:dyDescent="0.2">
      <c r="F51" s="160"/>
      <c r="G51" s="161"/>
      <c r="H51" s="161"/>
      <c r="I51" s="162"/>
    </row>
    <row r="52" spans="6:9" x14ac:dyDescent="0.2">
      <c r="F52" s="160"/>
      <c r="G52" s="161"/>
      <c r="H52" s="161"/>
      <c r="I52" s="162"/>
    </row>
    <row r="53" spans="6:9" x14ac:dyDescent="0.2">
      <c r="F53" s="160"/>
      <c r="G53" s="161"/>
      <c r="H53" s="161"/>
      <c r="I53" s="162"/>
    </row>
    <row r="54" spans="6:9" x14ac:dyDescent="0.2">
      <c r="F54" s="160"/>
      <c r="G54" s="161"/>
      <c r="H54" s="161"/>
      <c r="I54" s="162"/>
    </row>
    <row r="55" spans="6:9" x14ac:dyDescent="0.2">
      <c r="F55" s="160"/>
      <c r="G55" s="161"/>
      <c r="H55" s="161"/>
      <c r="I55" s="162"/>
    </row>
    <row r="56" spans="6:9" x14ac:dyDescent="0.2">
      <c r="F56" s="160"/>
      <c r="G56" s="161"/>
      <c r="H56" s="161"/>
      <c r="I56" s="162"/>
    </row>
    <row r="57" spans="6:9" x14ac:dyDescent="0.2">
      <c r="F57" s="160"/>
      <c r="G57" s="161"/>
      <c r="H57" s="161"/>
      <c r="I57" s="162"/>
    </row>
    <row r="58" spans="6:9" x14ac:dyDescent="0.2">
      <c r="F58" s="160"/>
      <c r="G58" s="161"/>
      <c r="H58" s="161"/>
      <c r="I58" s="162"/>
    </row>
    <row r="59" spans="6:9" x14ac:dyDescent="0.2">
      <c r="F59" s="160"/>
      <c r="G59" s="161"/>
      <c r="H59" s="161"/>
      <c r="I59" s="162"/>
    </row>
    <row r="60" spans="6:9" x14ac:dyDescent="0.2">
      <c r="F60" s="160"/>
      <c r="G60" s="161"/>
      <c r="H60" s="161"/>
      <c r="I60" s="162"/>
    </row>
    <row r="61" spans="6:9" x14ac:dyDescent="0.2">
      <c r="F61" s="160"/>
      <c r="G61" s="161"/>
      <c r="H61" s="161"/>
      <c r="I61" s="162"/>
    </row>
    <row r="62" spans="6:9" x14ac:dyDescent="0.2">
      <c r="F62" s="160"/>
      <c r="G62" s="161"/>
      <c r="H62" s="161"/>
      <c r="I62" s="162"/>
    </row>
    <row r="63" spans="6:9" x14ac:dyDescent="0.2">
      <c r="F63" s="160"/>
      <c r="G63" s="161"/>
      <c r="H63" s="161"/>
      <c r="I63" s="162"/>
    </row>
    <row r="64" spans="6:9" x14ac:dyDescent="0.2">
      <c r="F64" s="160"/>
      <c r="G64" s="161"/>
      <c r="H64" s="161"/>
      <c r="I64" s="162"/>
    </row>
    <row r="65" spans="6:9" x14ac:dyDescent="0.2">
      <c r="F65" s="160"/>
      <c r="G65" s="161"/>
      <c r="H65" s="161"/>
      <c r="I65" s="162"/>
    </row>
    <row r="66" spans="6:9" x14ac:dyDescent="0.2">
      <c r="F66" s="160"/>
      <c r="G66" s="161"/>
      <c r="H66" s="161"/>
      <c r="I66" s="162"/>
    </row>
    <row r="67" spans="6:9" x14ac:dyDescent="0.2">
      <c r="F67" s="160"/>
      <c r="G67" s="161"/>
      <c r="H67" s="161"/>
      <c r="I67" s="162"/>
    </row>
    <row r="68" spans="6:9" x14ac:dyDescent="0.2">
      <c r="F68" s="160"/>
      <c r="G68" s="161"/>
      <c r="H68" s="161"/>
      <c r="I68" s="162"/>
    </row>
    <row r="69" spans="6:9" x14ac:dyDescent="0.2">
      <c r="F69" s="160"/>
      <c r="G69" s="161"/>
      <c r="H69" s="161"/>
      <c r="I69" s="162"/>
    </row>
    <row r="70" spans="6:9" x14ac:dyDescent="0.2">
      <c r="F70" s="160"/>
      <c r="G70" s="161"/>
      <c r="H70" s="161"/>
      <c r="I70" s="162"/>
    </row>
    <row r="71" spans="6:9" x14ac:dyDescent="0.2">
      <c r="F71" s="160"/>
      <c r="G71" s="161"/>
      <c r="H71" s="161"/>
      <c r="I71" s="162"/>
    </row>
    <row r="72" spans="6:9" x14ac:dyDescent="0.2">
      <c r="F72" s="160"/>
      <c r="G72" s="161"/>
      <c r="H72" s="161"/>
      <c r="I72" s="162"/>
    </row>
    <row r="73" spans="6:9" x14ac:dyDescent="0.2">
      <c r="F73" s="160"/>
      <c r="G73" s="161"/>
      <c r="H73" s="161"/>
      <c r="I73" s="162"/>
    </row>
    <row r="74" spans="6:9" x14ac:dyDescent="0.2">
      <c r="F74" s="160"/>
      <c r="G74" s="161"/>
      <c r="H74" s="161"/>
      <c r="I74" s="162"/>
    </row>
    <row r="75" spans="6:9" x14ac:dyDescent="0.2">
      <c r="F75" s="160"/>
      <c r="G75" s="161"/>
      <c r="H75" s="161"/>
      <c r="I75" s="162"/>
    </row>
    <row r="76" spans="6:9" x14ac:dyDescent="0.2">
      <c r="F76" s="160"/>
      <c r="G76" s="161"/>
      <c r="H76" s="161"/>
      <c r="I76" s="162"/>
    </row>
    <row r="77" spans="6:9" x14ac:dyDescent="0.2">
      <c r="F77" s="160"/>
      <c r="G77" s="161"/>
      <c r="H77" s="161"/>
      <c r="I77" s="162"/>
    </row>
    <row r="78" spans="6:9" x14ac:dyDescent="0.2">
      <c r="F78" s="160"/>
      <c r="G78" s="161"/>
      <c r="H78" s="161"/>
      <c r="I78" s="162"/>
    </row>
    <row r="79" spans="6:9" x14ac:dyDescent="0.2">
      <c r="F79" s="160"/>
      <c r="G79" s="161"/>
      <c r="H79" s="161"/>
      <c r="I79" s="162"/>
    </row>
    <row r="80" spans="6:9" x14ac:dyDescent="0.2">
      <c r="F80" s="160"/>
      <c r="G80" s="161"/>
      <c r="H80" s="161"/>
      <c r="I80" s="162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7"/>
  <sheetViews>
    <sheetView showGridLines="0" showZeros="0" zoomScaleNormal="100" workbookViewId="0">
      <selection activeCell="A74" sqref="A74:IV76"/>
    </sheetView>
  </sheetViews>
  <sheetFormatPr defaultRowHeight="12.75" x14ac:dyDescent="0.2"/>
  <cols>
    <col min="1" max="1" width="4.42578125" style="164" customWidth="1"/>
    <col min="2" max="2" width="11.5703125" style="164" customWidth="1"/>
    <col min="3" max="3" width="40.42578125" style="164" customWidth="1"/>
    <col min="4" max="4" width="5.5703125" style="164" customWidth="1"/>
    <col min="5" max="5" width="8.5703125" style="216" customWidth="1"/>
    <col min="6" max="6" width="9.85546875" style="164" customWidth="1"/>
    <col min="7" max="7" width="13.85546875" style="164" customWidth="1"/>
    <col min="8" max="11" width="9.140625" style="164"/>
    <col min="12" max="12" width="75.42578125" style="164" customWidth="1"/>
    <col min="13" max="13" width="45.28515625" style="164" customWidth="1"/>
    <col min="14" max="16384" width="9.140625" style="164"/>
  </cols>
  <sheetData>
    <row r="1" spans="1:104" ht="15.75" x14ac:dyDescent="0.25">
      <c r="A1" s="163" t="s">
        <v>71</v>
      </c>
      <c r="B1" s="163"/>
      <c r="C1" s="163"/>
      <c r="D1" s="163"/>
      <c r="E1" s="163"/>
      <c r="F1" s="163"/>
      <c r="G1" s="163"/>
    </row>
    <row r="2" spans="1:104" ht="14.25" customHeight="1" thickBot="1" x14ac:dyDescent="0.25">
      <c r="A2" s="165"/>
      <c r="B2" s="166"/>
      <c r="C2" s="167"/>
      <c r="D2" s="167"/>
      <c r="E2" s="168"/>
      <c r="F2" s="167"/>
      <c r="G2" s="167"/>
    </row>
    <row r="3" spans="1:104" ht="13.5" thickTop="1" x14ac:dyDescent="0.2">
      <c r="A3" s="105" t="s">
        <v>45</v>
      </c>
      <c r="B3" s="106"/>
      <c r="C3" s="107" t="str">
        <f>CONCATENATE(cislostavby," ",nazevstavby)</f>
        <v>E5230/01/8 Brno,Kraví hora - doplnění cestní sítě</v>
      </c>
      <c r="D3" s="108"/>
      <c r="E3" s="169" t="s">
        <v>58</v>
      </c>
      <c r="F3" s="170" t="str">
        <f>Rekapitulace!H1</f>
        <v>E5230/01/8</v>
      </c>
      <c r="G3" s="171"/>
    </row>
    <row r="4" spans="1:104" ht="13.5" thickBot="1" x14ac:dyDescent="0.25">
      <c r="A4" s="172" t="s">
        <v>47</v>
      </c>
      <c r="B4" s="114"/>
      <c r="C4" s="115" t="str">
        <f>CONCATENATE(cisloobjektu," ",nazevobjektu)</f>
        <v>SO obnova a doplnění cestní sítě</v>
      </c>
      <c r="D4" s="116"/>
      <c r="E4" s="173" t="str">
        <f>Rekapitulace!G2</f>
        <v>úsek "H" odvodnění komunikace</v>
      </c>
      <c r="F4" s="174"/>
      <c r="G4" s="175"/>
    </row>
    <row r="5" spans="1:104" ht="13.5" thickTop="1" x14ac:dyDescent="0.2">
      <c r="A5" s="176"/>
      <c r="B5" s="165"/>
      <c r="C5" s="165"/>
      <c r="D5" s="165"/>
      <c r="E5" s="177"/>
      <c r="F5" s="165"/>
      <c r="G5" s="178"/>
    </row>
    <row r="6" spans="1:104" x14ac:dyDescent="0.2">
      <c r="A6" s="179" t="s">
        <v>59</v>
      </c>
      <c r="B6" s="180" t="s">
        <v>60</v>
      </c>
      <c r="C6" s="180" t="s">
        <v>61</v>
      </c>
      <c r="D6" s="180" t="s">
        <v>62</v>
      </c>
      <c r="E6" s="181" t="s">
        <v>63</v>
      </c>
      <c r="F6" s="180" t="s">
        <v>64</v>
      </c>
      <c r="G6" s="182" t="s">
        <v>65</v>
      </c>
    </row>
    <row r="7" spans="1:104" x14ac:dyDescent="0.2">
      <c r="A7" s="183" t="s">
        <v>66</v>
      </c>
      <c r="B7" s="184" t="s">
        <v>77</v>
      </c>
      <c r="C7" s="185" t="s">
        <v>78</v>
      </c>
      <c r="D7" s="186"/>
      <c r="E7" s="187"/>
      <c r="F7" s="187"/>
      <c r="G7" s="188"/>
      <c r="H7" s="189"/>
      <c r="I7" s="189"/>
      <c r="O7" s="190">
        <v>1</v>
      </c>
    </row>
    <row r="8" spans="1:104" ht="22.5" x14ac:dyDescent="0.2">
      <c r="A8" s="191">
        <v>1</v>
      </c>
      <c r="B8" s="192" t="s">
        <v>79</v>
      </c>
      <c r="C8" s="193" t="s">
        <v>80</v>
      </c>
      <c r="D8" s="194" t="s">
        <v>81</v>
      </c>
      <c r="E8" s="195">
        <v>1</v>
      </c>
      <c r="F8" s="195">
        <v>0</v>
      </c>
      <c r="G8" s="196">
        <f>E8*F8</f>
        <v>0</v>
      </c>
      <c r="O8" s="190">
        <v>2</v>
      </c>
      <c r="AA8" s="164">
        <v>12</v>
      </c>
      <c r="AB8" s="164">
        <v>0</v>
      </c>
      <c r="AC8" s="164">
        <v>1</v>
      </c>
      <c r="AZ8" s="164">
        <v>1</v>
      </c>
      <c r="BA8" s="164">
        <f>IF(AZ8=1,G8,0)</f>
        <v>0</v>
      </c>
      <c r="BB8" s="164">
        <f>IF(AZ8=2,G8,0)</f>
        <v>0</v>
      </c>
      <c r="BC8" s="164">
        <f>IF(AZ8=3,G8,0)</f>
        <v>0</v>
      </c>
      <c r="BD8" s="164">
        <f>IF(AZ8=4,G8,0)</f>
        <v>0</v>
      </c>
      <c r="BE8" s="164">
        <f>IF(AZ8=5,G8,0)</f>
        <v>0</v>
      </c>
      <c r="CA8" s="197">
        <v>12</v>
      </c>
      <c r="CB8" s="197">
        <v>0</v>
      </c>
      <c r="CZ8" s="164">
        <v>0</v>
      </c>
    </row>
    <row r="9" spans="1:104" x14ac:dyDescent="0.2">
      <c r="A9" s="198"/>
      <c r="B9" s="200"/>
      <c r="C9" s="201" t="s">
        <v>82</v>
      </c>
      <c r="D9" s="202"/>
      <c r="E9" s="203">
        <v>1</v>
      </c>
      <c r="F9" s="204"/>
      <c r="G9" s="205"/>
      <c r="M9" s="199" t="s">
        <v>82</v>
      </c>
      <c r="O9" s="190"/>
    </row>
    <row r="10" spans="1:104" x14ac:dyDescent="0.2">
      <c r="A10" s="206"/>
      <c r="B10" s="207" t="s">
        <v>69</v>
      </c>
      <c r="C10" s="208" t="str">
        <f>CONCATENATE(B7," ",C7)</f>
        <v>0 Přípravné a pomocné práce</v>
      </c>
      <c r="D10" s="209"/>
      <c r="E10" s="210"/>
      <c r="F10" s="211"/>
      <c r="G10" s="212">
        <f>SUM(G7:G9)</f>
        <v>0</v>
      </c>
      <c r="O10" s="190">
        <v>4</v>
      </c>
      <c r="BA10" s="213">
        <f>SUM(BA7:BA9)</f>
        <v>0</v>
      </c>
      <c r="BB10" s="213">
        <f>SUM(BB7:BB9)</f>
        <v>0</v>
      </c>
      <c r="BC10" s="213">
        <f>SUM(BC7:BC9)</f>
        <v>0</v>
      </c>
      <c r="BD10" s="213">
        <f>SUM(BD7:BD9)</f>
        <v>0</v>
      </c>
      <c r="BE10" s="213">
        <f>SUM(BE7:BE9)</f>
        <v>0</v>
      </c>
    </row>
    <row r="11" spans="1:104" x14ac:dyDescent="0.2">
      <c r="A11" s="183" t="s">
        <v>66</v>
      </c>
      <c r="B11" s="184" t="s">
        <v>67</v>
      </c>
      <c r="C11" s="185" t="s">
        <v>68</v>
      </c>
      <c r="D11" s="186"/>
      <c r="E11" s="187"/>
      <c r="F11" s="187"/>
      <c r="G11" s="188"/>
      <c r="H11" s="189"/>
      <c r="I11" s="189"/>
      <c r="O11" s="190">
        <v>1</v>
      </c>
    </row>
    <row r="12" spans="1:104" x14ac:dyDescent="0.2">
      <c r="A12" s="191">
        <v>2</v>
      </c>
      <c r="B12" s="192" t="s">
        <v>83</v>
      </c>
      <c r="C12" s="193" t="s">
        <v>84</v>
      </c>
      <c r="D12" s="194" t="s">
        <v>85</v>
      </c>
      <c r="E12" s="195">
        <v>100.944</v>
      </c>
      <c r="F12" s="195">
        <v>0</v>
      </c>
      <c r="G12" s="196">
        <f>E12*F12</f>
        <v>0</v>
      </c>
      <c r="O12" s="190">
        <v>2</v>
      </c>
      <c r="AA12" s="164">
        <v>1</v>
      </c>
      <c r="AB12" s="164">
        <v>1</v>
      </c>
      <c r="AC12" s="164">
        <v>1</v>
      </c>
      <c r="AZ12" s="164">
        <v>1</v>
      </c>
      <c r="BA12" s="164">
        <f>IF(AZ12=1,G12,0)</f>
        <v>0</v>
      </c>
      <c r="BB12" s="164">
        <f>IF(AZ12=2,G12,0)</f>
        <v>0</v>
      </c>
      <c r="BC12" s="164">
        <f>IF(AZ12=3,G12,0)</f>
        <v>0</v>
      </c>
      <c r="BD12" s="164">
        <f>IF(AZ12=4,G12,0)</f>
        <v>0</v>
      </c>
      <c r="BE12" s="164">
        <f>IF(AZ12=5,G12,0)</f>
        <v>0</v>
      </c>
      <c r="CA12" s="197">
        <v>1</v>
      </c>
      <c r="CB12" s="197">
        <v>1</v>
      </c>
      <c r="CZ12" s="164">
        <v>0</v>
      </c>
    </row>
    <row r="13" spans="1:104" x14ac:dyDescent="0.2">
      <c r="A13" s="198"/>
      <c r="B13" s="200"/>
      <c r="C13" s="201" t="s">
        <v>86</v>
      </c>
      <c r="D13" s="202"/>
      <c r="E13" s="203">
        <v>41.04</v>
      </c>
      <c r="F13" s="204"/>
      <c r="G13" s="205"/>
      <c r="M13" s="199" t="s">
        <v>86</v>
      </c>
      <c r="O13" s="190"/>
    </row>
    <row r="14" spans="1:104" x14ac:dyDescent="0.2">
      <c r="A14" s="198"/>
      <c r="B14" s="200"/>
      <c r="C14" s="201" t="s">
        <v>87</v>
      </c>
      <c r="D14" s="202"/>
      <c r="E14" s="203">
        <v>59.904000000000003</v>
      </c>
      <c r="F14" s="204"/>
      <c r="G14" s="205"/>
      <c r="M14" s="199" t="s">
        <v>87</v>
      </c>
      <c r="O14" s="190"/>
    </row>
    <row r="15" spans="1:104" x14ac:dyDescent="0.2">
      <c r="A15" s="191">
        <v>3</v>
      </c>
      <c r="B15" s="192" t="s">
        <v>88</v>
      </c>
      <c r="C15" s="193" t="s">
        <v>89</v>
      </c>
      <c r="D15" s="194" t="s">
        <v>85</v>
      </c>
      <c r="E15" s="195">
        <v>100.94</v>
      </c>
      <c r="F15" s="195">
        <v>0</v>
      </c>
      <c r="G15" s="196">
        <f>E15*F15</f>
        <v>0</v>
      </c>
      <c r="O15" s="190">
        <v>2</v>
      </c>
      <c r="AA15" s="164">
        <v>1</v>
      </c>
      <c r="AB15" s="164">
        <v>1</v>
      </c>
      <c r="AC15" s="164">
        <v>1</v>
      </c>
      <c r="AZ15" s="164">
        <v>1</v>
      </c>
      <c r="BA15" s="164">
        <f>IF(AZ15=1,G15,0)</f>
        <v>0</v>
      </c>
      <c r="BB15" s="164">
        <f>IF(AZ15=2,G15,0)</f>
        <v>0</v>
      </c>
      <c r="BC15" s="164">
        <f>IF(AZ15=3,G15,0)</f>
        <v>0</v>
      </c>
      <c r="BD15" s="164">
        <f>IF(AZ15=4,G15,0)</f>
        <v>0</v>
      </c>
      <c r="BE15" s="164">
        <f>IF(AZ15=5,G15,0)</f>
        <v>0</v>
      </c>
      <c r="CA15" s="197">
        <v>1</v>
      </c>
      <c r="CB15" s="197">
        <v>1</v>
      </c>
      <c r="CZ15" s="164">
        <v>0</v>
      </c>
    </row>
    <row r="16" spans="1:104" x14ac:dyDescent="0.2">
      <c r="A16" s="198"/>
      <c r="B16" s="200"/>
      <c r="C16" s="201" t="s">
        <v>90</v>
      </c>
      <c r="D16" s="202"/>
      <c r="E16" s="203">
        <v>100.94</v>
      </c>
      <c r="F16" s="204"/>
      <c r="G16" s="205"/>
      <c r="M16" s="199" t="s">
        <v>90</v>
      </c>
      <c r="O16" s="190"/>
    </row>
    <row r="17" spans="1:104" x14ac:dyDescent="0.2">
      <c r="A17" s="191">
        <v>4</v>
      </c>
      <c r="B17" s="192" t="s">
        <v>91</v>
      </c>
      <c r="C17" s="193" t="s">
        <v>92</v>
      </c>
      <c r="D17" s="194" t="s">
        <v>85</v>
      </c>
      <c r="E17" s="195">
        <v>95.94</v>
      </c>
      <c r="F17" s="195">
        <v>0</v>
      </c>
      <c r="G17" s="196">
        <f>E17*F17</f>
        <v>0</v>
      </c>
      <c r="O17" s="190">
        <v>2</v>
      </c>
      <c r="AA17" s="164">
        <v>1</v>
      </c>
      <c r="AB17" s="164">
        <v>1</v>
      </c>
      <c r="AC17" s="164">
        <v>1</v>
      </c>
      <c r="AZ17" s="164">
        <v>1</v>
      </c>
      <c r="BA17" s="164">
        <f>IF(AZ17=1,G17,0)</f>
        <v>0</v>
      </c>
      <c r="BB17" s="164">
        <f>IF(AZ17=2,G17,0)</f>
        <v>0</v>
      </c>
      <c r="BC17" s="164">
        <f>IF(AZ17=3,G17,0)</f>
        <v>0</v>
      </c>
      <c r="BD17" s="164">
        <f>IF(AZ17=4,G17,0)</f>
        <v>0</v>
      </c>
      <c r="BE17" s="164">
        <f>IF(AZ17=5,G17,0)</f>
        <v>0</v>
      </c>
      <c r="CA17" s="197">
        <v>1</v>
      </c>
      <c r="CB17" s="197">
        <v>1</v>
      </c>
      <c r="CZ17" s="164">
        <v>0</v>
      </c>
    </row>
    <row r="18" spans="1:104" x14ac:dyDescent="0.2">
      <c r="A18" s="198"/>
      <c r="B18" s="200"/>
      <c r="C18" s="201" t="s">
        <v>93</v>
      </c>
      <c r="D18" s="202"/>
      <c r="E18" s="203">
        <v>95.94</v>
      </c>
      <c r="F18" s="204"/>
      <c r="G18" s="205"/>
      <c r="M18" s="199" t="s">
        <v>93</v>
      </c>
      <c r="O18" s="190"/>
    </row>
    <row r="19" spans="1:104" x14ac:dyDescent="0.2">
      <c r="A19" s="191">
        <v>5</v>
      </c>
      <c r="B19" s="192" t="s">
        <v>94</v>
      </c>
      <c r="C19" s="193" t="s">
        <v>95</v>
      </c>
      <c r="D19" s="194" t="s">
        <v>85</v>
      </c>
      <c r="E19" s="195">
        <v>95.94</v>
      </c>
      <c r="F19" s="195">
        <v>0</v>
      </c>
      <c r="G19" s="196">
        <f>E19*F19</f>
        <v>0</v>
      </c>
      <c r="O19" s="190">
        <v>2</v>
      </c>
      <c r="AA19" s="164">
        <v>1</v>
      </c>
      <c r="AB19" s="164">
        <v>1</v>
      </c>
      <c r="AC19" s="164">
        <v>1</v>
      </c>
      <c r="AZ19" s="164">
        <v>1</v>
      </c>
      <c r="BA19" s="164">
        <f>IF(AZ19=1,G19,0)</f>
        <v>0</v>
      </c>
      <c r="BB19" s="164">
        <f>IF(AZ19=2,G19,0)</f>
        <v>0</v>
      </c>
      <c r="BC19" s="164">
        <f>IF(AZ19=3,G19,0)</f>
        <v>0</v>
      </c>
      <c r="BD19" s="164">
        <f>IF(AZ19=4,G19,0)</f>
        <v>0</v>
      </c>
      <c r="BE19" s="164">
        <f>IF(AZ19=5,G19,0)</f>
        <v>0</v>
      </c>
      <c r="CA19" s="197">
        <v>1</v>
      </c>
      <c r="CB19" s="197">
        <v>1</v>
      </c>
      <c r="CZ19" s="164">
        <v>0</v>
      </c>
    </row>
    <row r="20" spans="1:104" ht="22.5" x14ac:dyDescent="0.2">
      <c r="A20" s="191">
        <v>6</v>
      </c>
      <c r="B20" s="192" t="s">
        <v>96</v>
      </c>
      <c r="C20" s="193" t="s">
        <v>97</v>
      </c>
      <c r="D20" s="194" t="s">
        <v>85</v>
      </c>
      <c r="E20" s="195">
        <v>5</v>
      </c>
      <c r="F20" s="195">
        <v>0</v>
      </c>
      <c r="G20" s="196">
        <f>E20*F20</f>
        <v>0</v>
      </c>
      <c r="O20" s="190">
        <v>2</v>
      </c>
      <c r="AA20" s="164">
        <v>1</v>
      </c>
      <c r="AB20" s="164">
        <v>1</v>
      </c>
      <c r="AC20" s="164">
        <v>1</v>
      </c>
      <c r="AZ20" s="164">
        <v>1</v>
      </c>
      <c r="BA20" s="164">
        <f>IF(AZ20=1,G20,0)</f>
        <v>0</v>
      </c>
      <c r="BB20" s="164">
        <f>IF(AZ20=2,G20,0)</f>
        <v>0</v>
      </c>
      <c r="BC20" s="164">
        <f>IF(AZ20=3,G20,0)</f>
        <v>0</v>
      </c>
      <c r="BD20" s="164">
        <f>IF(AZ20=4,G20,0)</f>
        <v>0</v>
      </c>
      <c r="BE20" s="164">
        <f>IF(AZ20=5,G20,0)</f>
        <v>0</v>
      </c>
      <c r="CA20" s="197">
        <v>1</v>
      </c>
      <c r="CB20" s="197">
        <v>1</v>
      </c>
      <c r="CZ20" s="164">
        <v>0</v>
      </c>
    </row>
    <row r="21" spans="1:104" x14ac:dyDescent="0.2">
      <c r="A21" s="198"/>
      <c r="B21" s="200"/>
      <c r="C21" s="201" t="s">
        <v>98</v>
      </c>
      <c r="D21" s="202"/>
      <c r="E21" s="203">
        <v>5</v>
      </c>
      <c r="F21" s="204"/>
      <c r="G21" s="205"/>
      <c r="M21" s="199" t="s">
        <v>98</v>
      </c>
      <c r="O21" s="190"/>
    </row>
    <row r="22" spans="1:104" ht="22.5" x14ac:dyDescent="0.2">
      <c r="A22" s="191">
        <v>7</v>
      </c>
      <c r="B22" s="192" t="s">
        <v>99</v>
      </c>
      <c r="C22" s="193" t="s">
        <v>100</v>
      </c>
      <c r="D22" s="194" t="s">
        <v>101</v>
      </c>
      <c r="E22" s="195">
        <v>60</v>
      </c>
      <c r="F22" s="195">
        <v>0</v>
      </c>
      <c r="G22" s="196">
        <f>E22*F22</f>
        <v>0</v>
      </c>
      <c r="O22" s="190">
        <v>2</v>
      </c>
      <c r="AA22" s="164">
        <v>1</v>
      </c>
      <c r="AB22" s="164">
        <v>1</v>
      </c>
      <c r="AC22" s="164">
        <v>1</v>
      </c>
      <c r="AZ22" s="164">
        <v>1</v>
      </c>
      <c r="BA22" s="164">
        <f>IF(AZ22=1,G22,0)</f>
        <v>0</v>
      </c>
      <c r="BB22" s="164">
        <f>IF(AZ22=2,G22,0)</f>
        <v>0</v>
      </c>
      <c r="BC22" s="164">
        <f>IF(AZ22=3,G22,0)</f>
        <v>0</v>
      </c>
      <c r="BD22" s="164">
        <f>IF(AZ22=4,G22,0)</f>
        <v>0</v>
      </c>
      <c r="BE22" s="164">
        <f>IF(AZ22=5,G22,0)</f>
        <v>0</v>
      </c>
      <c r="CA22" s="197">
        <v>1</v>
      </c>
      <c r="CB22" s="197">
        <v>1</v>
      </c>
      <c r="CZ22" s="164">
        <v>0</v>
      </c>
    </row>
    <row r="23" spans="1:104" x14ac:dyDescent="0.2">
      <c r="A23" s="206"/>
      <c r="B23" s="207" t="s">
        <v>69</v>
      </c>
      <c r="C23" s="208" t="str">
        <f>CONCATENATE(B11," ",C11)</f>
        <v>1 Zemní práce</v>
      </c>
      <c r="D23" s="209"/>
      <c r="E23" s="210"/>
      <c r="F23" s="211"/>
      <c r="G23" s="212">
        <f>SUM(G11:G22)</f>
        <v>0</v>
      </c>
      <c r="O23" s="190">
        <v>4</v>
      </c>
      <c r="BA23" s="213">
        <f>SUM(BA11:BA22)</f>
        <v>0</v>
      </c>
      <c r="BB23" s="213">
        <f>SUM(BB11:BB22)</f>
        <v>0</v>
      </c>
      <c r="BC23" s="213">
        <f>SUM(BC11:BC22)</f>
        <v>0</v>
      </c>
      <c r="BD23" s="213">
        <f>SUM(BD11:BD22)</f>
        <v>0</v>
      </c>
      <c r="BE23" s="213">
        <f>SUM(BE11:BE22)</f>
        <v>0</v>
      </c>
    </row>
    <row r="24" spans="1:104" x14ac:dyDescent="0.2">
      <c r="A24" s="183" t="s">
        <v>66</v>
      </c>
      <c r="B24" s="184" t="s">
        <v>102</v>
      </c>
      <c r="C24" s="185" t="s">
        <v>103</v>
      </c>
      <c r="D24" s="186"/>
      <c r="E24" s="187"/>
      <c r="F24" s="187"/>
      <c r="G24" s="188"/>
      <c r="H24" s="189"/>
      <c r="I24" s="189"/>
      <c r="O24" s="190">
        <v>1</v>
      </c>
    </row>
    <row r="25" spans="1:104" x14ac:dyDescent="0.2">
      <c r="A25" s="191">
        <v>8</v>
      </c>
      <c r="B25" s="192" t="s">
        <v>104</v>
      </c>
      <c r="C25" s="193" t="s">
        <v>105</v>
      </c>
      <c r="D25" s="194" t="s">
        <v>106</v>
      </c>
      <c r="E25" s="195">
        <v>1140</v>
      </c>
      <c r="F25" s="195">
        <v>0</v>
      </c>
      <c r="G25" s="196">
        <f>E25*F25</f>
        <v>0</v>
      </c>
      <c r="O25" s="190">
        <v>2</v>
      </c>
      <c r="AA25" s="164">
        <v>1</v>
      </c>
      <c r="AB25" s="164">
        <v>1</v>
      </c>
      <c r="AC25" s="164">
        <v>1</v>
      </c>
      <c r="AZ25" s="164">
        <v>1</v>
      </c>
      <c r="BA25" s="164">
        <f>IF(AZ25=1,G25,0)</f>
        <v>0</v>
      </c>
      <c r="BB25" s="164">
        <f>IF(AZ25=2,G25,0)</f>
        <v>0</v>
      </c>
      <c r="BC25" s="164">
        <f>IF(AZ25=3,G25,0)</f>
        <v>0</v>
      </c>
      <c r="BD25" s="164">
        <f>IF(AZ25=4,G25,0)</f>
        <v>0</v>
      </c>
      <c r="BE25" s="164">
        <f>IF(AZ25=5,G25,0)</f>
        <v>0</v>
      </c>
      <c r="CA25" s="197">
        <v>1</v>
      </c>
      <c r="CB25" s="197">
        <v>1</v>
      </c>
      <c r="CZ25" s="164">
        <v>0</v>
      </c>
    </row>
    <row r="26" spans="1:104" x14ac:dyDescent="0.2">
      <c r="A26" s="198"/>
      <c r="B26" s="200"/>
      <c r="C26" s="201" t="s">
        <v>107</v>
      </c>
      <c r="D26" s="202"/>
      <c r="E26" s="203">
        <v>1140</v>
      </c>
      <c r="F26" s="204"/>
      <c r="G26" s="205"/>
      <c r="M26" s="199" t="s">
        <v>107</v>
      </c>
      <c r="O26" s="190"/>
    </row>
    <row r="27" spans="1:104" ht="22.5" x14ac:dyDescent="0.2">
      <c r="A27" s="191">
        <v>9</v>
      </c>
      <c r="B27" s="192" t="s">
        <v>108</v>
      </c>
      <c r="C27" s="193" t="s">
        <v>109</v>
      </c>
      <c r="D27" s="194" t="s">
        <v>106</v>
      </c>
      <c r="E27" s="195">
        <v>1140</v>
      </c>
      <c r="F27" s="195">
        <v>0</v>
      </c>
      <c r="G27" s="196">
        <f>E27*F27</f>
        <v>0</v>
      </c>
      <c r="O27" s="190">
        <v>2</v>
      </c>
      <c r="AA27" s="164">
        <v>1</v>
      </c>
      <c r="AB27" s="164">
        <v>1</v>
      </c>
      <c r="AC27" s="164">
        <v>1</v>
      </c>
      <c r="AZ27" s="164">
        <v>1</v>
      </c>
      <c r="BA27" s="164">
        <f>IF(AZ27=1,G27,0)</f>
        <v>0</v>
      </c>
      <c r="BB27" s="164">
        <f>IF(AZ27=2,G27,0)</f>
        <v>0</v>
      </c>
      <c r="BC27" s="164">
        <f>IF(AZ27=3,G27,0)</f>
        <v>0</v>
      </c>
      <c r="BD27" s="164">
        <f>IF(AZ27=4,G27,0)</f>
        <v>0</v>
      </c>
      <c r="BE27" s="164">
        <f>IF(AZ27=5,G27,0)</f>
        <v>0</v>
      </c>
      <c r="CA27" s="197">
        <v>1</v>
      </c>
      <c r="CB27" s="197">
        <v>1</v>
      </c>
      <c r="CZ27" s="164">
        <v>0</v>
      </c>
    </row>
    <row r="28" spans="1:104" x14ac:dyDescent="0.2">
      <c r="A28" s="198"/>
      <c r="B28" s="200"/>
      <c r="C28" s="201" t="s">
        <v>110</v>
      </c>
      <c r="D28" s="202"/>
      <c r="E28" s="203">
        <v>1140</v>
      </c>
      <c r="F28" s="204"/>
      <c r="G28" s="205"/>
      <c r="M28" s="199" t="s">
        <v>110</v>
      </c>
      <c r="O28" s="190"/>
    </row>
    <row r="29" spans="1:104" x14ac:dyDescent="0.2">
      <c r="A29" s="191">
        <v>10</v>
      </c>
      <c r="B29" s="192" t="s">
        <v>111</v>
      </c>
      <c r="C29" s="193" t="s">
        <v>112</v>
      </c>
      <c r="D29" s="194" t="s">
        <v>101</v>
      </c>
      <c r="E29" s="195">
        <v>228</v>
      </c>
      <c r="F29" s="195">
        <v>0</v>
      </c>
      <c r="G29" s="196">
        <f>E29*F29</f>
        <v>0</v>
      </c>
      <c r="O29" s="190">
        <v>2</v>
      </c>
      <c r="AA29" s="164">
        <v>1</v>
      </c>
      <c r="AB29" s="164">
        <v>0</v>
      </c>
      <c r="AC29" s="164">
        <v>0</v>
      </c>
      <c r="AZ29" s="164">
        <v>1</v>
      </c>
      <c r="BA29" s="164">
        <f>IF(AZ29=1,G29,0)</f>
        <v>0</v>
      </c>
      <c r="BB29" s="164">
        <f>IF(AZ29=2,G29,0)</f>
        <v>0</v>
      </c>
      <c r="BC29" s="164">
        <f>IF(AZ29=3,G29,0)</f>
        <v>0</v>
      </c>
      <c r="BD29" s="164">
        <f>IF(AZ29=4,G29,0)</f>
        <v>0</v>
      </c>
      <c r="BE29" s="164">
        <f>IF(AZ29=5,G29,0)</f>
        <v>0</v>
      </c>
      <c r="CA29" s="197">
        <v>1</v>
      </c>
      <c r="CB29" s="197">
        <v>0</v>
      </c>
      <c r="CZ29" s="164">
        <v>0</v>
      </c>
    </row>
    <row r="30" spans="1:104" x14ac:dyDescent="0.2">
      <c r="A30" s="198"/>
      <c r="B30" s="200"/>
      <c r="C30" s="201" t="s">
        <v>113</v>
      </c>
      <c r="D30" s="202"/>
      <c r="E30" s="203">
        <v>228</v>
      </c>
      <c r="F30" s="204"/>
      <c r="G30" s="205"/>
      <c r="M30" s="199" t="s">
        <v>113</v>
      </c>
      <c r="O30" s="190"/>
    </row>
    <row r="31" spans="1:104" x14ac:dyDescent="0.2">
      <c r="A31" s="191">
        <v>11</v>
      </c>
      <c r="B31" s="192" t="s">
        <v>114</v>
      </c>
      <c r="C31" s="193" t="s">
        <v>115</v>
      </c>
      <c r="D31" s="194" t="s">
        <v>85</v>
      </c>
      <c r="E31" s="195">
        <v>3.42</v>
      </c>
      <c r="F31" s="195">
        <v>0</v>
      </c>
      <c r="G31" s="196">
        <f>E31*F31</f>
        <v>0</v>
      </c>
      <c r="O31" s="190">
        <v>2</v>
      </c>
      <c r="AA31" s="164">
        <v>1</v>
      </c>
      <c r="AB31" s="164">
        <v>1</v>
      </c>
      <c r="AC31" s="164">
        <v>1</v>
      </c>
      <c r="AZ31" s="164">
        <v>1</v>
      </c>
      <c r="BA31" s="164">
        <f>IF(AZ31=1,G31,0)</f>
        <v>0</v>
      </c>
      <c r="BB31" s="164">
        <f>IF(AZ31=2,G31,0)</f>
        <v>0</v>
      </c>
      <c r="BC31" s="164">
        <f>IF(AZ31=3,G31,0)</f>
        <v>0</v>
      </c>
      <c r="BD31" s="164">
        <f>IF(AZ31=4,G31,0)</f>
        <v>0</v>
      </c>
      <c r="BE31" s="164">
        <f>IF(AZ31=5,G31,0)</f>
        <v>0</v>
      </c>
      <c r="CA31" s="197">
        <v>1</v>
      </c>
      <c r="CB31" s="197">
        <v>1</v>
      </c>
      <c r="CZ31" s="164">
        <v>0</v>
      </c>
    </row>
    <row r="32" spans="1:104" x14ac:dyDescent="0.2">
      <c r="A32" s="198"/>
      <c r="B32" s="200"/>
      <c r="C32" s="201" t="s">
        <v>116</v>
      </c>
      <c r="D32" s="202"/>
      <c r="E32" s="203">
        <v>3.42</v>
      </c>
      <c r="F32" s="204"/>
      <c r="G32" s="205"/>
      <c r="M32" s="199" t="s">
        <v>116</v>
      </c>
      <c r="O32" s="190"/>
    </row>
    <row r="33" spans="1:104" x14ac:dyDescent="0.2">
      <c r="A33" s="191">
        <v>12</v>
      </c>
      <c r="B33" s="192" t="s">
        <v>117</v>
      </c>
      <c r="C33" s="193" t="s">
        <v>118</v>
      </c>
      <c r="D33" s="194" t="s">
        <v>85</v>
      </c>
      <c r="E33" s="195">
        <v>3.42</v>
      </c>
      <c r="F33" s="195">
        <v>0</v>
      </c>
      <c r="G33" s="196">
        <f>E33*F33</f>
        <v>0</v>
      </c>
      <c r="O33" s="190">
        <v>2</v>
      </c>
      <c r="AA33" s="164">
        <v>1</v>
      </c>
      <c r="AB33" s="164">
        <v>1</v>
      </c>
      <c r="AC33" s="164">
        <v>1</v>
      </c>
      <c r="AZ33" s="164">
        <v>1</v>
      </c>
      <c r="BA33" s="164">
        <f>IF(AZ33=1,G33,0)</f>
        <v>0</v>
      </c>
      <c r="BB33" s="164">
        <f>IF(AZ33=2,G33,0)</f>
        <v>0</v>
      </c>
      <c r="BC33" s="164">
        <f>IF(AZ33=3,G33,0)</f>
        <v>0</v>
      </c>
      <c r="BD33" s="164">
        <f>IF(AZ33=4,G33,0)</f>
        <v>0</v>
      </c>
      <c r="BE33" s="164">
        <f>IF(AZ33=5,G33,0)</f>
        <v>0</v>
      </c>
      <c r="CA33" s="197">
        <v>1</v>
      </c>
      <c r="CB33" s="197">
        <v>1</v>
      </c>
      <c r="CZ33" s="164">
        <v>0</v>
      </c>
    </row>
    <row r="34" spans="1:104" x14ac:dyDescent="0.2">
      <c r="A34" s="191">
        <v>13</v>
      </c>
      <c r="B34" s="192" t="s">
        <v>119</v>
      </c>
      <c r="C34" s="193" t="s">
        <v>120</v>
      </c>
      <c r="D34" s="194" t="s">
        <v>106</v>
      </c>
      <c r="E34" s="195">
        <v>570</v>
      </c>
      <c r="F34" s="195">
        <v>0</v>
      </c>
      <c r="G34" s="196">
        <f>E34*F34</f>
        <v>0</v>
      </c>
      <c r="O34" s="190">
        <v>2</v>
      </c>
      <c r="AA34" s="164">
        <v>12</v>
      </c>
      <c r="AB34" s="164">
        <v>0</v>
      </c>
      <c r="AC34" s="164">
        <v>49</v>
      </c>
      <c r="AZ34" s="164">
        <v>1</v>
      </c>
      <c r="BA34" s="164">
        <f>IF(AZ34=1,G34,0)</f>
        <v>0</v>
      </c>
      <c r="BB34" s="164">
        <f>IF(AZ34=2,G34,0)</f>
        <v>0</v>
      </c>
      <c r="BC34" s="164">
        <f>IF(AZ34=3,G34,0)</f>
        <v>0</v>
      </c>
      <c r="BD34" s="164">
        <f>IF(AZ34=4,G34,0)</f>
        <v>0</v>
      </c>
      <c r="BE34" s="164">
        <f>IF(AZ34=5,G34,0)</f>
        <v>0</v>
      </c>
      <c r="CA34" s="197">
        <v>12</v>
      </c>
      <c r="CB34" s="197">
        <v>0</v>
      </c>
      <c r="CZ34" s="164">
        <v>0</v>
      </c>
    </row>
    <row r="35" spans="1:104" x14ac:dyDescent="0.2">
      <c r="A35" s="198"/>
      <c r="B35" s="200"/>
      <c r="C35" s="201" t="s">
        <v>121</v>
      </c>
      <c r="D35" s="202"/>
      <c r="E35" s="203">
        <v>570</v>
      </c>
      <c r="F35" s="204"/>
      <c r="G35" s="205"/>
      <c r="M35" s="199" t="s">
        <v>121</v>
      </c>
      <c r="O35" s="190"/>
    </row>
    <row r="36" spans="1:104" x14ac:dyDescent="0.2">
      <c r="A36" s="191">
        <v>14</v>
      </c>
      <c r="B36" s="192" t="s">
        <v>122</v>
      </c>
      <c r="C36" s="193" t="s">
        <v>123</v>
      </c>
      <c r="D36" s="194" t="s">
        <v>124</v>
      </c>
      <c r="E36" s="195">
        <v>34.200000000000003</v>
      </c>
      <c r="F36" s="195">
        <v>0</v>
      </c>
      <c r="G36" s="196">
        <f>E36*F36</f>
        <v>0</v>
      </c>
      <c r="O36" s="190">
        <v>2</v>
      </c>
      <c r="AA36" s="164">
        <v>12</v>
      </c>
      <c r="AB36" s="164">
        <v>0</v>
      </c>
      <c r="AC36" s="164">
        <v>50</v>
      </c>
      <c r="AZ36" s="164">
        <v>1</v>
      </c>
      <c r="BA36" s="164">
        <f>IF(AZ36=1,G36,0)</f>
        <v>0</v>
      </c>
      <c r="BB36" s="164">
        <f>IF(AZ36=2,G36,0)</f>
        <v>0</v>
      </c>
      <c r="BC36" s="164">
        <f>IF(AZ36=3,G36,0)</f>
        <v>0</v>
      </c>
      <c r="BD36" s="164">
        <f>IF(AZ36=4,G36,0)</f>
        <v>0</v>
      </c>
      <c r="BE36" s="164">
        <f>IF(AZ36=5,G36,0)</f>
        <v>0</v>
      </c>
      <c r="CA36" s="197">
        <v>12</v>
      </c>
      <c r="CB36" s="197">
        <v>0</v>
      </c>
      <c r="CZ36" s="164">
        <v>0</v>
      </c>
    </row>
    <row r="37" spans="1:104" x14ac:dyDescent="0.2">
      <c r="A37" s="198"/>
      <c r="B37" s="200"/>
      <c r="C37" s="201" t="s">
        <v>125</v>
      </c>
      <c r="D37" s="202"/>
      <c r="E37" s="203">
        <v>34.200000000000003</v>
      </c>
      <c r="F37" s="204"/>
      <c r="G37" s="205"/>
      <c r="M37" s="199" t="s">
        <v>125</v>
      </c>
      <c r="O37" s="190"/>
    </row>
    <row r="38" spans="1:104" x14ac:dyDescent="0.2">
      <c r="A38" s="191">
        <v>15</v>
      </c>
      <c r="B38" s="192" t="s">
        <v>126</v>
      </c>
      <c r="C38" s="193" t="s">
        <v>127</v>
      </c>
      <c r="D38" s="194" t="s">
        <v>106</v>
      </c>
      <c r="E38" s="195">
        <v>1140</v>
      </c>
      <c r="F38" s="195">
        <v>0</v>
      </c>
      <c r="G38" s="196">
        <f>E38*F38</f>
        <v>0</v>
      </c>
      <c r="O38" s="190">
        <v>2</v>
      </c>
      <c r="AA38" s="164">
        <v>12</v>
      </c>
      <c r="AB38" s="164">
        <v>0</v>
      </c>
      <c r="AC38" s="164">
        <v>51</v>
      </c>
      <c r="AZ38" s="164">
        <v>1</v>
      </c>
      <c r="BA38" s="164">
        <f>IF(AZ38=1,G38,0)</f>
        <v>0</v>
      </c>
      <c r="BB38" s="164">
        <f>IF(AZ38=2,G38,0)</f>
        <v>0</v>
      </c>
      <c r="BC38" s="164">
        <f>IF(AZ38=3,G38,0)</f>
        <v>0</v>
      </c>
      <c r="BD38" s="164">
        <f>IF(AZ38=4,G38,0)</f>
        <v>0</v>
      </c>
      <c r="BE38" s="164">
        <f>IF(AZ38=5,G38,0)</f>
        <v>0</v>
      </c>
      <c r="CA38" s="197">
        <v>12</v>
      </c>
      <c r="CB38" s="197">
        <v>0</v>
      </c>
      <c r="CZ38" s="164">
        <v>0</v>
      </c>
    </row>
    <row r="39" spans="1:104" x14ac:dyDescent="0.2">
      <c r="A39" s="191">
        <v>16</v>
      </c>
      <c r="B39" s="192" t="s">
        <v>128</v>
      </c>
      <c r="C39" s="193" t="s">
        <v>129</v>
      </c>
      <c r="D39" s="194" t="s">
        <v>85</v>
      </c>
      <c r="E39" s="195">
        <v>11.4</v>
      </c>
      <c r="F39" s="195">
        <v>0</v>
      </c>
      <c r="G39" s="196">
        <f>E39*F39</f>
        <v>0</v>
      </c>
      <c r="O39" s="190">
        <v>2</v>
      </c>
      <c r="AA39" s="164">
        <v>3</v>
      </c>
      <c r="AB39" s="164">
        <v>1</v>
      </c>
      <c r="AC39" s="164">
        <v>10391100</v>
      </c>
      <c r="AZ39" s="164">
        <v>1</v>
      </c>
      <c r="BA39" s="164">
        <f>IF(AZ39=1,G39,0)</f>
        <v>0</v>
      </c>
      <c r="BB39" s="164">
        <f>IF(AZ39=2,G39,0)</f>
        <v>0</v>
      </c>
      <c r="BC39" s="164">
        <f>IF(AZ39=3,G39,0)</f>
        <v>0</v>
      </c>
      <c r="BD39" s="164">
        <f>IF(AZ39=4,G39,0)</f>
        <v>0</v>
      </c>
      <c r="BE39" s="164">
        <f>IF(AZ39=5,G39,0)</f>
        <v>0</v>
      </c>
      <c r="CA39" s="197">
        <v>3</v>
      </c>
      <c r="CB39" s="197">
        <v>1</v>
      </c>
      <c r="CZ39" s="164">
        <v>0.6</v>
      </c>
    </row>
    <row r="40" spans="1:104" x14ac:dyDescent="0.2">
      <c r="A40" s="198"/>
      <c r="B40" s="200"/>
      <c r="C40" s="201" t="s">
        <v>130</v>
      </c>
      <c r="D40" s="202"/>
      <c r="E40" s="203">
        <v>11.4</v>
      </c>
      <c r="F40" s="204"/>
      <c r="G40" s="205"/>
      <c r="M40" s="199" t="s">
        <v>130</v>
      </c>
      <c r="O40" s="190"/>
    </row>
    <row r="41" spans="1:104" x14ac:dyDescent="0.2">
      <c r="A41" s="206"/>
      <c r="B41" s="207" t="s">
        <v>69</v>
      </c>
      <c r="C41" s="208" t="str">
        <f>CONCATENATE(B24," ",C24)</f>
        <v>14 Výsadba půdokryvných rostlin</v>
      </c>
      <c r="D41" s="209"/>
      <c r="E41" s="210"/>
      <c r="F41" s="211"/>
      <c r="G41" s="212">
        <f>SUM(G24:G40)</f>
        <v>0</v>
      </c>
      <c r="O41" s="190">
        <v>4</v>
      </c>
      <c r="BA41" s="213">
        <f>SUM(BA24:BA40)</f>
        <v>0</v>
      </c>
      <c r="BB41" s="213">
        <f>SUM(BB24:BB40)</f>
        <v>0</v>
      </c>
      <c r="BC41" s="213">
        <f>SUM(BC24:BC40)</f>
        <v>0</v>
      </c>
      <c r="BD41" s="213">
        <f>SUM(BD24:BD40)</f>
        <v>0</v>
      </c>
      <c r="BE41" s="213">
        <f>SUM(BE24:BE40)</f>
        <v>0</v>
      </c>
    </row>
    <row r="42" spans="1:104" x14ac:dyDescent="0.2">
      <c r="A42" s="183" t="s">
        <v>66</v>
      </c>
      <c r="B42" s="184" t="s">
        <v>131</v>
      </c>
      <c r="C42" s="185" t="s">
        <v>132</v>
      </c>
      <c r="D42" s="186"/>
      <c r="E42" s="187"/>
      <c r="F42" s="187"/>
      <c r="G42" s="188"/>
      <c r="H42" s="189"/>
      <c r="I42" s="189"/>
      <c r="O42" s="190">
        <v>1</v>
      </c>
    </row>
    <row r="43" spans="1:104" ht="22.5" x14ac:dyDescent="0.2">
      <c r="A43" s="191">
        <v>17</v>
      </c>
      <c r="B43" s="192" t="s">
        <v>133</v>
      </c>
      <c r="C43" s="193" t="s">
        <v>134</v>
      </c>
      <c r="D43" s="194" t="s">
        <v>101</v>
      </c>
      <c r="E43" s="195">
        <v>120</v>
      </c>
      <c r="F43" s="195">
        <v>0</v>
      </c>
      <c r="G43" s="196">
        <f>E43*F43</f>
        <v>0</v>
      </c>
      <c r="O43" s="190">
        <v>2</v>
      </c>
      <c r="AA43" s="164">
        <v>1</v>
      </c>
      <c r="AB43" s="164">
        <v>0</v>
      </c>
      <c r="AC43" s="164">
        <v>0</v>
      </c>
      <c r="AZ43" s="164">
        <v>1</v>
      </c>
      <c r="BA43" s="164">
        <f>IF(AZ43=1,G43,0)</f>
        <v>0</v>
      </c>
      <c r="BB43" s="164">
        <f>IF(AZ43=2,G43,0)</f>
        <v>0</v>
      </c>
      <c r="BC43" s="164">
        <f>IF(AZ43=3,G43,0)</f>
        <v>0</v>
      </c>
      <c r="BD43" s="164">
        <f>IF(AZ43=4,G43,0)</f>
        <v>0</v>
      </c>
      <c r="BE43" s="164">
        <f>IF(AZ43=5,G43,0)</f>
        <v>0</v>
      </c>
      <c r="CA43" s="197">
        <v>1</v>
      </c>
      <c r="CB43" s="197">
        <v>0</v>
      </c>
      <c r="CZ43" s="164">
        <v>0</v>
      </c>
    </row>
    <row r="44" spans="1:104" x14ac:dyDescent="0.2">
      <c r="A44" s="198"/>
      <c r="B44" s="200"/>
      <c r="C44" s="201" t="s">
        <v>135</v>
      </c>
      <c r="D44" s="202"/>
      <c r="E44" s="203">
        <v>120</v>
      </c>
      <c r="F44" s="204"/>
      <c r="G44" s="205"/>
      <c r="M44" s="199" t="s">
        <v>135</v>
      </c>
      <c r="O44" s="190"/>
    </row>
    <row r="45" spans="1:104" ht="22.5" x14ac:dyDescent="0.2">
      <c r="A45" s="191">
        <v>18</v>
      </c>
      <c r="B45" s="192" t="s">
        <v>136</v>
      </c>
      <c r="C45" s="193" t="s">
        <v>137</v>
      </c>
      <c r="D45" s="194" t="s">
        <v>101</v>
      </c>
      <c r="E45" s="195">
        <v>60</v>
      </c>
      <c r="F45" s="195">
        <v>0</v>
      </c>
      <c r="G45" s="196">
        <f>E45*F45</f>
        <v>0</v>
      </c>
      <c r="O45" s="190">
        <v>2</v>
      </c>
      <c r="AA45" s="164">
        <v>1</v>
      </c>
      <c r="AB45" s="164">
        <v>1</v>
      </c>
      <c r="AC45" s="164">
        <v>1</v>
      </c>
      <c r="AZ45" s="164">
        <v>1</v>
      </c>
      <c r="BA45" s="164">
        <f>IF(AZ45=1,G45,0)</f>
        <v>0</v>
      </c>
      <c r="BB45" s="164">
        <f>IF(AZ45=2,G45,0)</f>
        <v>0</v>
      </c>
      <c r="BC45" s="164">
        <f>IF(AZ45=3,G45,0)</f>
        <v>0</v>
      </c>
      <c r="BD45" s="164">
        <f>IF(AZ45=4,G45,0)</f>
        <v>0</v>
      </c>
      <c r="BE45" s="164">
        <f>IF(AZ45=5,G45,0)</f>
        <v>0</v>
      </c>
      <c r="CA45" s="197">
        <v>1</v>
      </c>
      <c r="CB45" s="197">
        <v>1</v>
      </c>
      <c r="CZ45" s="164">
        <v>0</v>
      </c>
    </row>
    <row r="46" spans="1:104" x14ac:dyDescent="0.2">
      <c r="A46" s="191">
        <v>19</v>
      </c>
      <c r="B46" s="192" t="s">
        <v>138</v>
      </c>
      <c r="C46" s="193" t="s">
        <v>139</v>
      </c>
      <c r="D46" s="194" t="s">
        <v>101</v>
      </c>
      <c r="E46" s="195">
        <v>60</v>
      </c>
      <c r="F46" s="195">
        <v>0</v>
      </c>
      <c r="G46" s="196">
        <f>E46*F46</f>
        <v>0</v>
      </c>
      <c r="O46" s="190">
        <v>2</v>
      </c>
      <c r="AA46" s="164">
        <v>1</v>
      </c>
      <c r="AB46" s="164">
        <v>1</v>
      </c>
      <c r="AC46" s="164">
        <v>1</v>
      </c>
      <c r="AZ46" s="164">
        <v>1</v>
      </c>
      <c r="BA46" s="164">
        <f>IF(AZ46=1,G46,0)</f>
        <v>0</v>
      </c>
      <c r="BB46" s="164">
        <f>IF(AZ46=2,G46,0)</f>
        <v>0</v>
      </c>
      <c r="BC46" s="164">
        <f>IF(AZ46=3,G46,0)</f>
        <v>0</v>
      </c>
      <c r="BD46" s="164">
        <f>IF(AZ46=4,G46,0)</f>
        <v>0</v>
      </c>
      <c r="BE46" s="164">
        <f>IF(AZ46=5,G46,0)</f>
        <v>0</v>
      </c>
      <c r="CA46" s="197">
        <v>1</v>
      </c>
      <c r="CB46" s="197">
        <v>1</v>
      </c>
      <c r="CZ46" s="164">
        <v>0</v>
      </c>
    </row>
    <row r="47" spans="1:104" x14ac:dyDescent="0.2">
      <c r="A47" s="191">
        <v>20</v>
      </c>
      <c r="B47" s="192" t="s">
        <v>140</v>
      </c>
      <c r="C47" s="193" t="s">
        <v>141</v>
      </c>
      <c r="D47" s="194" t="s">
        <v>101</v>
      </c>
      <c r="E47" s="195">
        <v>60</v>
      </c>
      <c r="F47" s="195">
        <v>0</v>
      </c>
      <c r="G47" s="196">
        <f>E47*F47</f>
        <v>0</v>
      </c>
      <c r="O47" s="190">
        <v>2</v>
      </c>
      <c r="AA47" s="164">
        <v>1</v>
      </c>
      <c r="AB47" s="164">
        <v>1</v>
      </c>
      <c r="AC47" s="164">
        <v>1</v>
      </c>
      <c r="AZ47" s="164">
        <v>1</v>
      </c>
      <c r="BA47" s="164">
        <f>IF(AZ47=1,G47,0)</f>
        <v>0</v>
      </c>
      <c r="BB47" s="164">
        <f>IF(AZ47=2,G47,0)</f>
        <v>0</v>
      </c>
      <c r="BC47" s="164">
        <f>IF(AZ47=3,G47,0)</f>
        <v>0</v>
      </c>
      <c r="BD47" s="164">
        <f>IF(AZ47=4,G47,0)</f>
        <v>0</v>
      </c>
      <c r="BE47" s="164">
        <f>IF(AZ47=5,G47,0)</f>
        <v>0</v>
      </c>
      <c r="CA47" s="197">
        <v>1</v>
      </c>
      <c r="CB47" s="197">
        <v>1</v>
      </c>
      <c r="CZ47" s="164">
        <v>0</v>
      </c>
    </row>
    <row r="48" spans="1:104" x14ac:dyDescent="0.2">
      <c r="A48" s="191">
        <v>21</v>
      </c>
      <c r="B48" s="192" t="s">
        <v>142</v>
      </c>
      <c r="C48" s="193" t="s">
        <v>143</v>
      </c>
      <c r="D48" s="194" t="s">
        <v>101</v>
      </c>
      <c r="E48" s="195">
        <v>60</v>
      </c>
      <c r="F48" s="195">
        <v>0</v>
      </c>
      <c r="G48" s="196">
        <f>E48*F48</f>
        <v>0</v>
      </c>
      <c r="O48" s="190">
        <v>2</v>
      </c>
      <c r="AA48" s="164">
        <v>12</v>
      </c>
      <c r="AB48" s="164">
        <v>0</v>
      </c>
      <c r="AC48" s="164">
        <v>35</v>
      </c>
      <c r="AZ48" s="164">
        <v>1</v>
      </c>
      <c r="BA48" s="164">
        <f>IF(AZ48=1,G48,0)</f>
        <v>0</v>
      </c>
      <c r="BB48" s="164">
        <f>IF(AZ48=2,G48,0)</f>
        <v>0</v>
      </c>
      <c r="BC48" s="164">
        <f>IF(AZ48=3,G48,0)</f>
        <v>0</v>
      </c>
      <c r="BD48" s="164">
        <f>IF(AZ48=4,G48,0)</f>
        <v>0</v>
      </c>
      <c r="BE48" s="164">
        <f>IF(AZ48=5,G48,0)</f>
        <v>0</v>
      </c>
      <c r="CA48" s="197">
        <v>12</v>
      </c>
      <c r="CB48" s="197">
        <v>0</v>
      </c>
      <c r="CZ48" s="164">
        <v>0</v>
      </c>
    </row>
    <row r="49" spans="1:104" x14ac:dyDescent="0.2">
      <c r="A49" s="191">
        <v>22</v>
      </c>
      <c r="B49" s="192" t="s">
        <v>144</v>
      </c>
      <c r="C49" s="193" t="s">
        <v>145</v>
      </c>
      <c r="D49" s="194" t="s">
        <v>124</v>
      </c>
      <c r="E49" s="195">
        <v>1.8</v>
      </c>
      <c r="F49" s="195">
        <v>0</v>
      </c>
      <c r="G49" s="196">
        <f>E49*F49</f>
        <v>0</v>
      </c>
      <c r="O49" s="190">
        <v>2</v>
      </c>
      <c r="AA49" s="164">
        <v>3</v>
      </c>
      <c r="AB49" s="164">
        <v>1</v>
      </c>
      <c r="AC49" s="164">
        <v>5724001</v>
      </c>
      <c r="AZ49" s="164">
        <v>1</v>
      </c>
      <c r="BA49" s="164">
        <f>IF(AZ49=1,G49,0)</f>
        <v>0</v>
      </c>
      <c r="BB49" s="164">
        <f>IF(AZ49=2,G49,0)</f>
        <v>0</v>
      </c>
      <c r="BC49" s="164">
        <f>IF(AZ49=3,G49,0)</f>
        <v>0</v>
      </c>
      <c r="BD49" s="164">
        <f>IF(AZ49=4,G49,0)</f>
        <v>0</v>
      </c>
      <c r="BE49" s="164">
        <f>IF(AZ49=5,G49,0)</f>
        <v>0</v>
      </c>
      <c r="CA49" s="197">
        <v>3</v>
      </c>
      <c r="CB49" s="197">
        <v>1</v>
      </c>
      <c r="CZ49" s="164">
        <v>1E-3</v>
      </c>
    </row>
    <row r="50" spans="1:104" x14ac:dyDescent="0.2">
      <c r="A50" s="198"/>
      <c r="B50" s="200"/>
      <c r="C50" s="201" t="s">
        <v>146</v>
      </c>
      <c r="D50" s="202"/>
      <c r="E50" s="203">
        <v>1.8</v>
      </c>
      <c r="F50" s="204"/>
      <c r="G50" s="205"/>
      <c r="M50" s="199" t="s">
        <v>146</v>
      </c>
      <c r="O50" s="190"/>
    </row>
    <row r="51" spans="1:104" ht="22.5" x14ac:dyDescent="0.2">
      <c r="A51" s="191">
        <v>23</v>
      </c>
      <c r="B51" s="192" t="s">
        <v>147</v>
      </c>
      <c r="C51" s="193" t="s">
        <v>148</v>
      </c>
      <c r="D51" s="194" t="s">
        <v>85</v>
      </c>
      <c r="E51" s="195">
        <v>18</v>
      </c>
      <c r="F51" s="195">
        <v>0</v>
      </c>
      <c r="G51" s="196">
        <f>E51*F51</f>
        <v>0</v>
      </c>
      <c r="O51" s="190">
        <v>2</v>
      </c>
      <c r="AA51" s="164">
        <v>3</v>
      </c>
      <c r="AB51" s="164">
        <v>1</v>
      </c>
      <c r="AC51" s="164" t="s">
        <v>147</v>
      </c>
      <c r="AZ51" s="164">
        <v>1</v>
      </c>
      <c r="BA51" s="164">
        <f>IF(AZ51=1,G51,0)</f>
        <v>0</v>
      </c>
      <c r="BB51" s="164">
        <f>IF(AZ51=2,G51,0)</f>
        <v>0</v>
      </c>
      <c r="BC51" s="164">
        <f>IF(AZ51=3,G51,0)</f>
        <v>0</v>
      </c>
      <c r="BD51" s="164">
        <f>IF(AZ51=4,G51,0)</f>
        <v>0</v>
      </c>
      <c r="BE51" s="164">
        <f>IF(AZ51=5,G51,0)</f>
        <v>0</v>
      </c>
      <c r="CA51" s="197">
        <v>3</v>
      </c>
      <c r="CB51" s="197">
        <v>1</v>
      </c>
      <c r="CZ51" s="164">
        <v>1.25</v>
      </c>
    </row>
    <row r="52" spans="1:104" x14ac:dyDescent="0.2">
      <c r="A52" s="198"/>
      <c r="B52" s="200"/>
      <c r="C52" s="201" t="s">
        <v>149</v>
      </c>
      <c r="D52" s="202"/>
      <c r="E52" s="203">
        <v>18</v>
      </c>
      <c r="F52" s="204"/>
      <c r="G52" s="205"/>
      <c r="M52" s="199" t="s">
        <v>149</v>
      </c>
      <c r="O52" s="190"/>
    </row>
    <row r="53" spans="1:104" x14ac:dyDescent="0.2">
      <c r="A53" s="206"/>
      <c r="B53" s="207" t="s">
        <v>69</v>
      </c>
      <c r="C53" s="208" t="str">
        <f>CONCATENATE(B42," ",C42)</f>
        <v>18 Zatravnění</v>
      </c>
      <c r="D53" s="209"/>
      <c r="E53" s="210"/>
      <c r="F53" s="211"/>
      <c r="G53" s="212">
        <f>SUM(G42:G52)</f>
        <v>0</v>
      </c>
      <c r="O53" s="190">
        <v>4</v>
      </c>
      <c r="BA53" s="213">
        <f>SUM(BA42:BA52)</f>
        <v>0</v>
      </c>
      <c r="BB53" s="213">
        <f>SUM(BB42:BB52)</f>
        <v>0</v>
      </c>
      <c r="BC53" s="213">
        <f>SUM(BC42:BC52)</f>
        <v>0</v>
      </c>
      <c r="BD53" s="213">
        <f>SUM(BD42:BD52)</f>
        <v>0</v>
      </c>
      <c r="BE53" s="213">
        <f>SUM(BE42:BE52)</f>
        <v>0</v>
      </c>
    </row>
    <row r="54" spans="1:104" x14ac:dyDescent="0.2">
      <c r="A54" s="183" t="s">
        <v>66</v>
      </c>
      <c r="B54" s="184" t="s">
        <v>150</v>
      </c>
      <c r="C54" s="185" t="s">
        <v>151</v>
      </c>
      <c r="D54" s="186"/>
      <c r="E54" s="187"/>
      <c r="F54" s="187"/>
      <c r="G54" s="188"/>
      <c r="H54" s="189"/>
      <c r="I54" s="189"/>
      <c r="O54" s="190">
        <v>1</v>
      </c>
    </row>
    <row r="55" spans="1:104" x14ac:dyDescent="0.2">
      <c r="A55" s="191">
        <v>24</v>
      </c>
      <c r="B55" s="192" t="s">
        <v>152</v>
      </c>
      <c r="C55" s="193" t="s">
        <v>153</v>
      </c>
      <c r="D55" s="194" t="s">
        <v>81</v>
      </c>
      <c r="E55" s="195">
        <v>1</v>
      </c>
      <c r="F55" s="195">
        <v>0</v>
      </c>
      <c r="G55" s="196">
        <f>E55*F55</f>
        <v>0</v>
      </c>
      <c r="O55" s="190">
        <v>2</v>
      </c>
      <c r="AA55" s="164">
        <v>12</v>
      </c>
      <c r="AB55" s="164">
        <v>0</v>
      </c>
      <c r="AC55" s="164">
        <v>58</v>
      </c>
      <c r="AZ55" s="164">
        <v>1</v>
      </c>
      <c r="BA55" s="164">
        <f>IF(AZ55=1,G55,0)</f>
        <v>0</v>
      </c>
      <c r="BB55" s="164">
        <f>IF(AZ55=2,G55,0)</f>
        <v>0</v>
      </c>
      <c r="BC55" s="164">
        <f>IF(AZ55=3,G55,0)</f>
        <v>0</v>
      </c>
      <c r="BD55" s="164">
        <f>IF(AZ55=4,G55,0)</f>
        <v>0</v>
      </c>
      <c r="BE55" s="164">
        <f>IF(AZ55=5,G55,0)</f>
        <v>0</v>
      </c>
      <c r="CA55" s="197">
        <v>12</v>
      </c>
      <c r="CB55" s="197">
        <v>0</v>
      </c>
      <c r="CZ55" s="164">
        <v>0</v>
      </c>
    </row>
    <row r="56" spans="1:104" x14ac:dyDescent="0.2">
      <c r="A56" s="206"/>
      <c r="B56" s="207" t="s">
        <v>69</v>
      </c>
      <c r="C56" s="208" t="str">
        <f>CONCATENATE(B54," ",C54)</f>
        <v>181 Sadové úpravy</v>
      </c>
      <c r="D56" s="209"/>
      <c r="E56" s="210"/>
      <c r="F56" s="211"/>
      <c r="G56" s="212">
        <f>SUM(G54:G55)</f>
        <v>0</v>
      </c>
      <c r="O56" s="190">
        <v>4</v>
      </c>
      <c r="BA56" s="213">
        <f>SUM(BA54:BA55)</f>
        <v>0</v>
      </c>
      <c r="BB56" s="213">
        <f>SUM(BB54:BB55)</f>
        <v>0</v>
      </c>
      <c r="BC56" s="213">
        <f>SUM(BC54:BC55)</f>
        <v>0</v>
      </c>
      <c r="BD56" s="213">
        <f>SUM(BD54:BD55)</f>
        <v>0</v>
      </c>
      <c r="BE56" s="213">
        <f>SUM(BE54:BE55)</f>
        <v>0</v>
      </c>
    </row>
    <row r="57" spans="1:104" x14ac:dyDescent="0.2">
      <c r="A57" s="183" t="s">
        <v>66</v>
      </c>
      <c r="B57" s="184" t="s">
        <v>154</v>
      </c>
      <c r="C57" s="185" t="s">
        <v>155</v>
      </c>
      <c r="D57" s="186"/>
      <c r="E57" s="187"/>
      <c r="F57" s="187"/>
      <c r="G57" s="188"/>
      <c r="H57" s="189"/>
      <c r="I57" s="189"/>
      <c r="O57" s="190">
        <v>1</v>
      </c>
    </row>
    <row r="58" spans="1:104" ht="22.5" x14ac:dyDescent="0.2">
      <c r="A58" s="191">
        <v>25</v>
      </c>
      <c r="B58" s="192" t="s">
        <v>156</v>
      </c>
      <c r="C58" s="193" t="s">
        <v>157</v>
      </c>
      <c r="D58" s="194" t="s">
        <v>85</v>
      </c>
      <c r="E58" s="195">
        <v>59.9</v>
      </c>
      <c r="F58" s="195">
        <v>0</v>
      </c>
      <c r="G58" s="196">
        <f>E58*F58</f>
        <v>0</v>
      </c>
      <c r="O58" s="190">
        <v>2</v>
      </c>
      <c r="AA58" s="164">
        <v>1</v>
      </c>
      <c r="AB58" s="164">
        <v>1</v>
      </c>
      <c r="AC58" s="164">
        <v>1</v>
      </c>
      <c r="AZ58" s="164">
        <v>1</v>
      </c>
      <c r="BA58" s="164">
        <f>IF(AZ58=1,G58,0)</f>
        <v>0</v>
      </c>
      <c r="BB58" s="164">
        <f>IF(AZ58=2,G58,0)</f>
        <v>0</v>
      </c>
      <c r="BC58" s="164">
        <f>IF(AZ58=3,G58,0)</f>
        <v>0</v>
      </c>
      <c r="BD58" s="164">
        <f>IF(AZ58=4,G58,0)</f>
        <v>0</v>
      </c>
      <c r="BE58" s="164">
        <f>IF(AZ58=5,G58,0)</f>
        <v>0</v>
      </c>
      <c r="CA58" s="197">
        <v>1</v>
      </c>
      <c r="CB58" s="197">
        <v>1</v>
      </c>
      <c r="CZ58" s="164">
        <v>2.16</v>
      </c>
    </row>
    <row r="59" spans="1:104" x14ac:dyDescent="0.2">
      <c r="A59" s="198"/>
      <c r="B59" s="200"/>
      <c r="C59" s="201" t="s">
        <v>158</v>
      </c>
      <c r="D59" s="202"/>
      <c r="E59" s="203">
        <v>59.9</v>
      </c>
      <c r="F59" s="204"/>
      <c r="G59" s="205"/>
      <c r="M59" s="199" t="s">
        <v>158</v>
      </c>
      <c r="O59" s="190"/>
    </row>
    <row r="60" spans="1:104" x14ac:dyDescent="0.2">
      <c r="A60" s="198"/>
      <c r="B60" s="200"/>
      <c r="C60" s="201" t="s">
        <v>77</v>
      </c>
      <c r="D60" s="202"/>
      <c r="E60" s="203">
        <v>0</v>
      </c>
      <c r="F60" s="204"/>
      <c r="G60" s="205"/>
      <c r="M60" s="199">
        <v>0</v>
      </c>
      <c r="O60" s="190"/>
    </row>
    <row r="61" spans="1:104" ht="22.5" x14ac:dyDescent="0.2">
      <c r="A61" s="191">
        <v>26</v>
      </c>
      <c r="B61" s="192" t="s">
        <v>159</v>
      </c>
      <c r="C61" s="193" t="s">
        <v>160</v>
      </c>
      <c r="D61" s="194" t="s">
        <v>85</v>
      </c>
      <c r="E61" s="195">
        <v>41.04</v>
      </c>
      <c r="F61" s="195">
        <v>0</v>
      </c>
      <c r="G61" s="196">
        <f>E61*F61</f>
        <v>0</v>
      </c>
      <c r="O61" s="190">
        <v>2</v>
      </c>
      <c r="AA61" s="164">
        <v>1</v>
      </c>
      <c r="AB61" s="164">
        <v>1</v>
      </c>
      <c r="AC61" s="164">
        <v>1</v>
      </c>
      <c r="AZ61" s="164">
        <v>1</v>
      </c>
      <c r="BA61" s="164">
        <f>IF(AZ61=1,G61,0)</f>
        <v>0</v>
      </c>
      <c r="BB61" s="164">
        <f>IF(AZ61=2,G61,0)</f>
        <v>0</v>
      </c>
      <c r="BC61" s="164">
        <f>IF(AZ61=3,G61,0)</f>
        <v>0</v>
      </c>
      <c r="BD61" s="164">
        <f>IF(AZ61=4,G61,0)</f>
        <v>0</v>
      </c>
      <c r="BE61" s="164">
        <f>IF(AZ61=5,G61,0)</f>
        <v>0</v>
      </c>
      <c r="CA61" s="197">
        <v>1</v>
      </c>
      <c r="CB61" s="197">
        <v>1</v>
      </c>
      <c r="CZ61" s="164">
        <v>2.16</v>
      </c>
    </row>
    <row r="62" spans="1:104" x14ac:dyDescent="0.2">
      <c r="A62" s="198"/>
      <c r="B62" s="200"/>
      <c r="C62" s="201" t="s">
        <v>161</v>
      </c>
      <c r="D62" s="202"/>
      <c r="E62" s="203">
        <v>41.04</v>
      </c>
      <c r="F62" s="204"/>
      <c r="G62" s="205"/>
      <c r="M62" s="199" t="s">
        <v>161</v>
      </c>
      <c r="O62" s="190"/>
    </row>
    <row r="63" spans="1:104" x14ac:dyDescent="0.2">
      <c r="A63" s="191">
        <v>27</v>
      </c>
      <c r="B63" s="192" t="s">
        <v>162</v>
      </c>
      <c r="C63" s="193" t="s">
        <v>163</v>
      </c>
      <c r="D63" s="194" t="s">
        <v>101</v>
      </c>
      <c r="E63" s="195">
        <v>456</v>
      </c>
      <c r="F63" s="195">
        <v>0</v>
      </c>
      <c r="G63" s="196">
        <f>E63*F63</f>
        <v>0</v>
      </c>
      <c r="O63" s="190">
        <v>2</v>
      </c>
      <c r="AA63" s="164">
        <v>3</v>
      </c>
      <c r="AB63" s="164">
        <v>7</v>
      </c>
      <c r="AC63" s="164">
        <v>693106581</v>
      </c>
      <c r="AZ63" s="164">
        <v>1</v>
      </c>
      <c r="BA63" s="164">
        <f>IF(AZ63=1,G63,0)</f>
        <v>0</v>
      </c>
      <c r="BB63" s="164">
        <f>IF(AZ63=2,G63,0)</f>
        <v>0</v>
      </c>
      <c r="BC63" s="164">
        <f>IF(AZ63=3,G63,0)</f>
        <v>0</v>
      </c>
      <c r="BD63" s="164">
        <f>IF(AZ63=4,G63,0)</f>
        <v>0</v>
      </c>
      <c r="BE63" s="164">
        <f>IF(AZ63=5,G63,0)</f>
        <v>0</v>
      </c>
      <c r="CA63" s="197">
        <v>3</v>
      </c>
      <c r="CB63" s="197">
        <v>7</v>
      </c>
      <c r="CZ63" s="164">
        <v>5.9999999999999995E-4</v>
      </c>
    </row>
    <row r="64" spans="1:104" x14ac:dyDescent="0.2">
      <c r="A64" s="198"/>
      <c r="B64" s="200"/>
      <c r="C64" s="201" t="s">
        <v>164</v>
      </c>
      <c r="D64" s="202"/>
      <c r="E64" s="203">
        <v>456</v>
      </c>
      <c r="F64" s="204"/>
      <c r="G64" s="205"/>
      <c r="M64" s="199" t="s">
        <v>164</v>
      </c>
      <c r="O64" s="190"/>
    </row>
    <row r="65" spans="1:104" x14ac:dyDescent="0.2">
      <c r="A65" s="206"/>
      <c r="B65" s="207" t="s">
        <v>69</v>
      </c>
      <c r="C65" s="208" t="str">
        <f>CONCATENATE(B57," ",C57)</f>
        <v>46 Zpevněné plochy</v>
      </c>
      <c r="D65" s="209"/>
      <c r="E65" s="210"/>
      <c r="F65" s="211"/>
      <c r="G65" s="212">
        <f>SUM(G57:G64)</f>
        <v>0</v>
      </c>
      <c r="O65" s="190">
        <v>4</v>
      </c>
      <c r="BA65" s="213">
        <f>SUM(BA57:BA64)</f>
        <v>0</v>
      </c>
      <c r="BB65" s="213">
        <f>SUM(BB57:BB64)</f>
        <v>0</v>
      </c>
      <c r="BC65" s="213">
        <f>SUM(BC57:BC64)</f>
        <v>0</v>
      </c>
      <c r="BD65" s="213">
        <f>SUM(BD57:BD64)</f>
        <v>0</v>
      </c>
      <c r="BE65" s="213">
        <f>SUM(BE57:BE64)</f>
        <v>0</v>
      </c>
    </row>
    <row r="66" spans="1:104" x14ac:dyDescent="0.2">
      <c r="A66" s="183" t="s">
        <v>66</v>
      </c>
      <c r="B66" s="184" t="s">
        <v>165</v>
      </c>
      <c r="C66" s="185" t="s">
        <v>166</v>
      </c>
      <c r="D66" s="186"/>
      <c r="E66" s="187"/>
      <c r="F66" s="187"/>
      <c r="G66" s="188"/>
      <c r="H66" s="189"/>
      <c r="I66" s="189"/>
      <c r="O66" s="190">
        <v>1</v>
      </c>
    </row>
    <row r="67" spans="1:104" x14ac:dyDescent="0.2">
      <c r="A67" s="191">
        <v>28</v>
      </c>
      <c r="B67" s="192" t="s">
        <v>167</v>
      </c>
      <c r="C67" s="193" t="s">
        <v>168</v>
      </c>
      <c r="D67" s="194" t="s">
        <v>101</v>
      </c>
      <c r="E67" s="195">
        <v>450</v>
      </c>
      <c r="F67" s="195">
        <v>0</v>
      </c>
      <c r="G67" s="196">
        <f>E67*F67</f>
        <v>0</v>
      </c>
      <c r="O67" s="190">
        <v>2</v>
      </c>
      <c r="AA67" s="164">
        <v>1</v>
      </c>
      <c r="AB67" s="164">
        <v>1</v>
      </c>
      <c r="AC67" s="164">
        <v>1</v>
      </c>
      <c r="AZ67" s="164">
        <v>1</v>
      </c>
      <c r="BA67" s="164">
        <f>IF(AZ67=1,G67,0)</f>
        <v>0</v>
      </c>
      <c r="BB67" s="164">
        <f>IF(AZ67=2,G67,0)</f>
        <v>0</v>
      </c>
      <c r="BC67" s="164">
        <f>IF(AZ67=3,G67,0)</f>
        <v>0</v>
      </c>
      <c r="BD67" s="164">
        <f>IF(AZ67=4,G67,0)</f>
        <v>0</v>
      </c>
      <c r="BE67" s="164">
        <f>IF(AZ67=5,G67,0)</f>
        <v>0</v>
      </c>
      <c r="CA67" s="197">
        <v>1</v>
      </c>
      <c r="CB67" s="197">
        <v>1</v>
      </c>
      <c r="CZ67" s="164">
        <v>0</v>
      </c>
    </row>
    <row r="68" spans="1:104" x14ac:dyDescent="0.2">
      <c r="A68" s="206"/>
      <c r="B68" s="207" t="s">
        <v>69</v>
      </c>
      <c r="C68" s="208" t="str">
        <f>CONCATENATE(B66," ",C66)</f>
        <v>95 Dokončovací konstrukce na pozemních stavbách</v>
      </c>
      <c r="D68" s="209"/>
      <c r="E68" s="210"/>
      <c r="F68" s="211"/>
      <c r="G68" s="212">
        <f>SUM(G66:G67)</f>
        <v>0</v>
      </c>
      <c r="O68" s="190">
        <v>4</v>
      </c>
      <c r="BA68" s="213">
        <f>SUM(BA66:BA67)</f>
        <v>0</v>
      </c>
      <c r="BB68" s="213">
        <f>SUM(BB66:BB67)</f>
        <v>0</v>
      </c>
      <c r="BC68" s="213">
        <f>SUM(BC66:BC67)</f>
        <v>0</v>
      </c>
      <c r="BD68" s="213">
        <f>SUM(BD66:BD67)</f>
        <v>0</v>
      </c>
      <c r="BE68" s="213">
        <f>SUM(BE66:BE67)</f>
        <v>0</v>
      </c>
    </row>
    <row r="69" spans="1:104" x14ac:dyDescent="0.2">
      <c r="A69" s="183" t="s">
        <v>66</v>
      </c>
      <c r="B69" s="184" t="s">
        <v>169</v>
      </c>
      <c r="C69" s="185" t="s">
        <v>170</v>
      </c>
      <c r="D69" s="186"/>
      <c r="E69" s="187"/>
      <c r="F69" s="187"/>
      <c r="G69" s="188"/>
      <c r="H69" s="189"/>
      <c r="I69" s="189"/>
      <c r="O69" s="190">
        <v>1</v>
      </c>
    </row>
    <row r="70" spans="1:104" x14ac:dyDescent="0.2">
      <c r="A70" s="191">
        <v>29</v>
      </c>
      <c r="B70" s="192" t="s">
        <v>171</v>
      </c>
      <c r="C70" s="193" t="s">
        <v>172</v>
      </c>
      <c r="D70" s="194" t="s">
        <v>173</v>
      </c>
      <c r="E70" s="195">
        <v>247.64580000000001</v>
      </c>
      <c r="F70" s="195">
        <v>0</v>
      </c>
      <c r="G70" s="196">
        <f>E70*F70</f>
        <v>0</v>
      </c>
      <c r="O70" s="190">
        <v>2</v>
      </c>
      <c r="AA70" s="164">
        <v>7</v>
      </c>
      <c r="AB70" s="164">
        <v>1</v>
      </c>
      <c r="AC70" s="164">
        <v>2</v>
      </c>
      <c r="AZ70" s="164">
        <v>1</v>
      </c>
      <c r="BA70" s="164">
        <f>IF(AZ70=1,G70,0)</f>
        <v>0</v>
      </c>
      <c r="BB70" s="164">
        <f>IF(AZ70=2,G70,0)</f>
        <v>0</v>
      </c>
      <c r="BC70" s="164">
        <f>IF(AZ70=3,G70,0)</f>
        <v>0</v>
      </c>
      <c r="BD70" s="164">
        <f>IF(AZ70=4,G70,0)</f>
        <v>0</v>
      </c>
      <c r="BE70" s="164">
        <f>IF(AZ70=5,G70,0)</f>
        <v>0</v>
      </c>
      <c r="CA70" s="197">
        <v>7</v>
      </c>
      <c r="CB70" s="197">
        <v>1</v>
      </c>
      <c r="CZ70" s="164">
        <v>0</v>
      </c>
    </row>
    <row r="71" spans="1:104" x14ac:dyDescent="0.2">
      <c r="A71" s="206"/>
      <c r="B71" s="207" t="s">
        <v>69</v>
      </c>
      <c r="C71" s="208" t="str">
        <f>CONCATENATE(B69," ",C69)</f>
        <v>99 Staveništní přesun hmot</v>
      </c>
      <c r="D71" s="209"/>
      <c r="E71" s="210"/>
      <c r="F71" s="211"/>
      <c r="G71" s="212">
        <f>SUM(G69:G70)</f>
        <v>0</v>
      </c>
      <c r="O71" s="190">
        <v>4</v>
      </c>
      <c r="BA71" s="213">
        <f>SUM(BA69:BA70)</f>
        <v>0</v>
      </c>
      <c r="BB71" s="213">
        <f>SUM(BB69:BB70)</f>
        <v>0</v>
      </c>
      <c r="BC71" s="213">
        <f>SUM(BC69:BC70)</f>
        <v>0</v>
      </c>
      <c r="BD71" s="213">
        <f>SUM(BD69:BD70)</f>
        <v>0</v>
      </c>
      <c r="BE71" s="213">
        <f>SUM(BE69:BE70)</f>
        <v>0</v>
      </c>
    </row>
    <row r="72" spans="1:104" x14ac:dyDescent="0.2">
      <c r="A72" s="183" t="s">
        <v>66</v>
      </c>
      <c r="B72" s="184" t="s">
        <v>174</v>
      </c>
      <c r="C72" s="185" t="s">
        <v>175</v>
      </c>
      <c r="D72" s="186"/>
      <c r="E72" s="187"/>
      <c r="F72" s="187"/>
      <c r="G72" s="188"/>
      <c r="H72" s="189"/>
      <c r="I72" s="189"/>
      <c r="O72" s="190">
        <v>1</v>
      </c>
    </row>
    <row r="73" spans="1:104" ht="22.5" x14ac:dyDescent="0.2">
      <c r="A73" s="191">
        <v>30</v>
      </c>
      <c r="B73" s="192" t="s">
        <v>176</v>
      </c>
      <c r="C73" s="193" t="s">
        <v>177</v>
      </c>
      <c r="D73" s="194" t="s">
        <v>173</v>
      </c>
      <c r="E73" s="195">
        <v>1.65</v>
      </c>
      <c r="F73" s="195">
        <v>0</v>
      </c>
      <c r="G73" s="196">
        <f>E73*F73</f>
        <v>0</v>
      </c>
      <c r="O73" s="190">
        <v>2</v>
      </c>
      <c r="AA73" s="164">
        <v>1</v>
      </c>
      <c r="AB73" s="164">
        <v>10</v>
      </c>
      <c r="AC73" s="164">
        <v>10</v>
      </c>
      <c r="AZ73" s="164">
        <v>1</v>
      </c>
      <c r="BA73" s="164">
        <f>IF(AZ73=1,G73,0)</f>
        <v>0</v>
      </c>
      <c r="BB73" s="164">
        <f>IF(AZ73=2,G73,0)</f>
        <v>0</v>
      </c>
      <c r="BC73" s="164">
        <f>IF(AZ73=3,G73,0)</f>
        <v>0</v>
      </c>
      <c r="BD73" s="164">
        <f>IF(AZ73=4,G73,0)</f>
        <v>0</v>
      </c>
      <c r="BE73" s="164">
        <f>IF(AZ73=5,G73,0)</f>
        <v>0</v>
      </c>
      <c r="CA73" s="197">
        <v>1</v>
      </c>
      <c r="CB73" s="197">
        <v>10</v>
      </c>
      <c r="CZ73" s="164">
        <v>0</v>
      </c>
    </row>
    <row r="74" spans="1:104" x14ac:dyDescent="0.2">
      <c r="A74" s="206"/>
      <c r="B74" s="207" t="s">
        <v>69</v>
      </c>
      <c r="C74" s="208" t="str">
        <f>CONCATENATE(B72," ",C72)</f>
        <v>D96 Přesuny suti a vybouraných hmot</v>
      </c>
      <c r="D74" s="209"/>
      <c r="E74" s="210"/>
      <c r="F74" s="211"/>
      <c r="G74" s="212">
        <f>SUM(G72:G73)</f>
        <v>0</v>
      </c>
      <c r="O74" s="190">
        <v>4</v>
      </c>
      <c r="BA74" s="213">
        <f>SUM(BA72:BA73)</f>
        <v>0</v>
      </c>
      <c r="BB74" s="213">
        <f>SUM(BB72:BB73)</f>
        <v>0</v>
      </c>
      <c r="BC74" s="213">
        <f>SUM(BC72:BC73)</f>
        <v>0</v>
      </c>
      <c r="BD74" s="213">
        <f>SUM(BD72:BD73)</f>
        <v>0</v>
      </c>
      <c r="BE74" s="213">
        <f>SUM(BE72:BE73)</f>
        <v>0</v>
      </c>
    </row>
    <row r="75" spans="1:104" x14ac:dyDescent="0.2">
      <c r="E75" s="164"/>
    </row>
    <row r="76" spans="1:104" x14ac:dyDescent="0.2">
      <c r="E76" s="164"/>
    </row>
    <row r="77" spans="1:104" x14ac:dyDescent="0.2">
      <c r="E77" s="164"/>
    </row>
    <row r="78" spans="1:104" x14ac:dyDescent="0.2">
      <c r="E78" s="164"/>
    </row>
    <row r="79" spans="1:104" x14ac:dyDescent="0.2">
      <c r="E79" s="164"/>
    </row>
    <row r="80" spans="1:104" x14ac:dyDescent="0.2">
      <c r="E80" s="164"/>
    </row>
    <row r="81" spans="5:5" x14ac:dyDescent="0.2">
      <c r="E81" s="164"/>
    </row>
    <row r="82" spans="5:5" x14ac:dyDescent="0.2">
      <c r="E82" s="164"/>
    </row>
    <row r="83" spans="5:5" x14ac:dyDescent="0.2">
      <c r="E83" s="164"/>
    </row>
    <row r="84" spans="5:5" x14ac:dyDescent="0.2">
      <c r="E84" s="164"/>
    </row>
    <row r="85" spans="5:5" x14ac:dyDescent="0.2">
      <c r="E85" s="164"/>
    </row>
    <row r="86" spans="5:5" x14ac:dyDescent="0.2">
      <c r="E86" s="164"/>
    </row>
    <row r="87" spans="5:5" x14ac:dyDescent="0.2">
      <c r="E87" s="164"/>
    </row>
    <row r="88" spans="5:5" x14ac:dyDescent="0.2">
      <c r="E88" s="164"/>
    </row>
    <row r="89" spans="5:5" x14ac:dyDescent="0.2">
      <c r="E89" s="164"/>
    </row>
    <row r="90" spans="5:5" x14ac:dyDescent="0.2">
      <c r="E90" s="164"/>
    </row>
    <row r="91" spans="5:5" x14ac:dyDescent="0.2">
      <c r="E91" s="164"/>
    </row>
    <row r="92" spans="5:5" x14ac:dyDescent="0.2">
      <c r="E92" s="164"/>
    </row>
    <row r="93" spans="5:5" x14ac:dyDescent="0.2">
      <c r="E93" s="164"/>
    </row>
    <row r="94" spans="5:5" x14ac:dyDescent="0.2">
      <c r="E94" s="164"/>
    </row>
    <row r="95" spans="5:5" x14ac:dyDescent="0.2">
      <c r="E95" s="164"/>
    </row>
    <row r="96" spans="5:5" x14ac:dyDescent="0.2">
      <c r="E96" s="164"/>
    </row>
    <row r="97" spans="1:7" x14ac:dyDescent="0.2">
      <c r="E97" s="164"/>
    </row>
    <row r="98" spans="1:7" x14ac:dyDescent="0.2">
      <c r="A98" s="214"/>
      <c r="B98" s="214"/>
      <c r="C98" s="214"/>
      <c r="D98" s="214"/>
      <c r="E98" s="214"/>
      <c r="F98" s="214"/>
      <c r="G98" s="214"/>
    </row>
    <row r="99" spans="1:7" x14ac:dyDescent="0.2">
      <c r="A99" s="214"/>
      <c r="B99" s="214"/>
      <c r="C99" s="214"/>
      <c r="D99" s="214"/>
      <c r="E99" s="214"/>
      <c r="F99" s="214"/>
      <c r="G99" s="214"/>
    </row>
    <row r="100" spans="1:7" x14ac:dyDescent="0.2">
      <c r="A100" s="214"/>
      <c r="B100" s="214"/>
      <c r="C100" s="214"/>
      <c r="D100" s="214"/>
      <c r="E100" s="214"/>
      <c r="F100" s="214"/>
      <c r="G100" s="214"/>
    </row>
    <row r="101" spans="1:7" x14ac:dyDescent="0.2">
      <c r="A101" s="214"/>
      <c r="B101" s="214"/>
      <c r="C101" s="214"/>
      <c r="D101" s="214"/>
      <c r="E101" s="214"/>
      <c r="F101" s="214"/>
      <c r="G101" s="214"/>
    </row>
    <row r="102" spans="1:7" x14ac:dyDescent="0.2">
      <c r="E102" s="164"/>
    </row>
    <row r="103" spans="1:7" x14ac:dyDescent="0.2">
      <c r="E103" s="164"/>
    </row>
    <row r="104" spans="1:7" x14ac:dyDescent="0.2">
      <c r="E104" s="164"/>
    </row>
    <row r="105" spans="1:7" x14ac:dyDescent="0.2">
      <c r="E105" s="164"/>
    </row>
    <row r="106" spans="1:7" x14ac:dyDescent="0.2">
      <c r="E106" s="164"/>
    </row>
    <row r="107" spans="1:7" x14ac:dyDescent="0.2">
      <c r="E107" s="164"/>
    </row>
    <row r="108" spans="1:7" x14ac:dyDescent="0.2">
      <c r="E108" s="164"/>
    </row>
    <row r="109" spans="1:7" x14ac:dyDescent="0.2">
      <c r="E109" s="164"/>
    </row>
    <row r="110" spans="1:7" x14ac:dyDescent="0.2">
      <c r="E110" s="164"/>
    </row>
    <row r="111" spans="1:7" x14ac:dyDescent="0.2">
      <c r="E111" s="164"/>
    </row>
    <row r="112" spans="1:7" x14ac:dyDescent="0.2">
      <c r="E112" s="164"/>
    </row>
    <row r="113" spans="5:5" x14ac:dyDescent="0.2">
      <c r="E113" s="164"/>
    </row>
    <row r="114" spans="5:5" x14ac:dyDescent="0.2">
      <c r="E114" s="164"/>
    </row>
    <row r="115" spans="5:5" x14ac:dyDescent="0.2">
      <c r="E115" s="164"/>
    </row>
    <row r="116" spans="5:5" x14ac:dyDescent="0.2">
      <c r="E116" s="164"/>
    </row>
    <row r="117" spans="5:5" x14ac:dyDescent="0.2">
      <c r="E117" s="164"/>
    </row>
    <row r="118" spans="5:5" x14ac:dyDescent="0.2">
      <c r="E118" s="164"/>
    </row>
    <row r="119" spans="5:5" x14ac:dyDescent="0.2">
      <c r="E119" s="164"/>
    </row>
    <row r="120" spans="5:5" x14ac:dyDescent="0.2">
      <c r="E120" s="164"/>
    </row>
    <row r="121" spans="5:5" x14ac:dyDescent="0.2">
      <c r="E121" s="164"/>
    </row>
    <row r="122" spans="5:5" x14ac:dyDescent="0.2">
      <c r="E122" s="164"/>
    </row>
    <row r="123" spans="5:5" x14ac:dyDescent="0.2">
      <c r="E123" s="164"/>
    </row>
    <row r="124" spans="5:5" x14ac:dyDescent="0.2">
      <c r="E124" s="164"/>
    </row>
    <row r="125" spans="5:5" x14ac:dyDescent="0.2">
      <c r="E125" s="164"/>
    </row>
    <row r="126" spans="5:5" x14ac:dyDescent="0.2">
      <c r="E126" s="164"/>
    </row>
    <row r="127" spans="5:5" x14ac:dyDescent="0.2">
      <c r="E127" s="164"/>
    </row>
    <row r="128" spans="5:5" x14ac:dyDescent="0.2">
      <c r="E128" s="164"/>
    </row>
    <row r="129" spans="1:7" x14ac:dyDescent="0.2">
      <c r="E129" s="164"/>
    </row>
    <row r="130" spans="1:7" x14ac:dyDescent="0.2">
      <c r="E130" s="164"/>
    </row>
    <row r="131" spans="1:7" x14ac:dyDescent="0.2">
      <c r="E131" s="164"/>
    </row>
    <row r="132" spans="1:7" x14ac:dyDescent="0.2">
      <c r="E132" s="164"/>
    </row>
    <row r="133" spans="1:7" x14ac:dyDescent="0.2">
      <c r="A133" s="215"/>
      <c r="B133" s="215"/>
    </row>
    <row r="134" spans="1:7" x14ac:dyDescent="0.2">
      <c r="A134" s="214"/>
      <c r="B134" s="214"/>
      <c r="C134" s="217"/>
      <c r="D134" s="217"/>
      <c r="E134" s="218"/>
      <c r="F134" s="217"/>
      <c r="G134" s="219"/>
    </row>
    <row r="135" spans="1:7" x14ac:dyDescent="0.2">
      <c r="A135" s="220"/>
      <c r="B135" s="220"/>
      <c r="C135" s="214"/>
      <c r="D135" s="214"/>
      <c r="E135" s="221"/>
      <c r="F135" s="214"/>
      <c r="G135" s="214"/>
    </row>
    <row r="136" spans="1:7" x14ac:dyDescent="0.2">
      <c r="A136" s="214"/>
      <c r="B136" s="214"/>
      <c r="C136" s="214"/>
      <c r="D136" s="214"/>
      <c r="E136" s="221"/>
      <c r="F136" s="214"/>
      <c r="G136" s="214"/>
    </row>
    <row r="137" spans="1:7" x14ac:dyDescent="0.2">
      <c r="A137" s="214"/>
      <c r="B137" s="214"/>
      <c r="C137" s="214"/>
      <c r="D137" s="214"/>
      <c r="E137" s="221"/>
      <c r="F137" s="214"/>
      <c r="G137" s="214"/>
    </row>
    <row r="138" spans="1:7" x14ac:dyDescent="0.2">
      <c r="A138" s="214"/>
      <c r="B138" s="214"/>
      <c r="C138" s="214"/>
      <c r="D138" s="214"/>
      <c r="E138" s="221"/>
      <c r="F138" s="214"/>
      <c r="G138" s="214"/>
    </row>
    <row r="139" spans="1:7" x14ac:dyDescent="0.2">
      <c r="A139" s="214"/>
      <c r="B139" s="214"/>
      <c r="C139" s="214"/>
      <c r="D139" s="214"/>
      <c r="E139" s="221"/>
      <c r="F139" s="214"/>
      <c r="G139" s="214"/>
    </row>
    <row r="140" spans="1:7" x14ac:dyDescent="0.2">
      <c r="A140" s="214"/>
      <c r="B140" s="214"/>
      <c r="C140" s="214"/>
      <c r="D140" s="214"/>
      <c r="E140" s="221"/>
      <c r="F140" s="214"/>
      <c r="G140" s="214"/>
    </row>
    <row r="141" spans="1:7" x14ac:dyDescent="0.2">
      <c r="A141" s="214"/>
      <c r="B141" s="214"/>
      <c r="C141" s="214"/>
      <c r="D141" s="214"/>
      <c r="E141" s="221"/>
      <c r="F141" s="214"/>
      <c r="G141" s="214"/>
    </row>
    <row r="142" spans="1:7" x14ac:dyDescent="0.2">
      <c r="A142" s="214"/>
      <c r="B142" s="214"/>
      <c r="C142" s="214"/>
      <c r="D142" s="214"/>
      <c r="E142" s="221"/>
      <c r="F142" s="214"/>
      <c r="G142" s="214"/>
    </row>
    <row r="143" spans="1:7" x14ac:dyDescent="0.2">
      <c r="A143" s="214"/>
      <c r="B143" s="214"/>
      <c r="C143" s="214"/>
      <c r="D143" s="214"/>
      <c r="E143" s="221"/>
      <c r="F143" s="214"/>
      <c r="G143" s="214"/>
    </row>
    <row r="144" spans="1:7" x14ac:dyDescent="0.2">
      <c r="A144" s="214"/>
      <c r="B144" s="214"/>
      <c r="C144" s="214"/>
      <c r="D144" s="214"/>
      <c r="E144" s="221"/>
      <c r="F144" s="214"/>
      <c r="G144" s="214"/>
    </row>
    <row r="145" spans="1:7" x14ac:dyDescent="0.2">
      <c r="A145" s="214"/>
      <c r="B145" s="214"/>
      <c r="C145" s="214"/>
      <c r="D145" s="214"/>
      <c r="E145" s="221"/>
      <c r="F145" s="214"/>
      <c r="G145" s="214"/>
    </row>
    <row r="146" spans="1:7" x14ac:dyDescent="0.2">
      <c r="A146" s="214"/>
      <c r="B146" s="214"/>
      <c r="C146" s="214"/>
      <c r="D146" s="214"/>
      <c r="E146" s="221"/>
      <c r="F146" s="214"/>
      <c r="G146" s="214"/>
    </row>
    <row r="147" spans="1:7" x14ac:dyDescent="0.2">
      <c r="A147" s="214"/>
      <c r="B147" s="214"/>
      <c r="C147" s="214"/>
      <c r="D147" s="214"/>
      <c r="E147" s="221"/>
      <c r="F147" s="214"/>
      <c r="G147" s="214"/>
    </row>
  </sheetData>
  <mergeCells count="24">
    <mergeCell ref="C59:D59"/>
    <mergeCell ref="C60:D60"/>
    <mergeCell ref="C62:D62"/>
    <mergeCell ref="C64:D64"/>
    <mergeCell ref="C44:D44"/>
    <mergeCell ref="C50:D50"/>
    <mergeCell ref="C52:D52"/>
    <mergeCell ref="C26:D26"/>
    <mergeCell ref="C28:D28"/>
    <mergeCell ref="C30:D30"/>
    <mergeCell ref="C32:D32"/>
    <mergeCell ref="C35:D35"/>
    <mergeCell ref="C37:D37"/>
    <mergeCell ref="C40:D40"/>
    <mergeCell ref="C13:D13"/>
    <mergeCell ref="C14:D14"/>
    <mergeCell ref="C16:D16"/>
    <mergeCell ref="C18:D18"/>
    <mergeCell ref="C21:D21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2020-06-29T15:23:40Z</dcterms:created>
  <dcterms:modified xsi:type="dcterms:W3CDTF">2020-06-29T15:25:46Z</dcterms:modified>
</cp:coreProperties>
</file>